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https://o365gcoslo.sharepoint.com/sites/HRBenefits/Shared Documents/General/"/>
    </mc:Choice>
  </mc:AlternateContent>
  <xr:revisionPtr revIDLastSave="393" documentId="8_{E96C94E1-90C5-41BC-A311-9B70B9A5E363}" xr6:coauthVersionLast="47" xr6:coauthVersionMax="47" xr10:uidLastSave="{3C954028-0666-47C6-B2B3-E9BBDDC6EAF5}"/>
  <workbookProtection workbookAlgorithmName="SHA-512" workbookHashValue="l6PBej6Af+Y3xyl0Q9EKWyG6S825wu1yjAsZX+wnBS5hSttofP8X/RoTFKa6LYgo3cSi1aAHVpqZAnaaJs59Bw==" workbookSaltValue="gC6fkBuUghUKcB1hINeLvw==" workbookSpinCount="100000" lockStructure="1"/>
  <bookViews>
    <workbookView xWindow="-108" yWindow="-108" windowWidth="23256" windowHeight="14016" xr2:uid="{00000000-000D-0000-FFFF-FFFF00000000}"/>
  </bookViews>
  <sheets>
    <sheet name="Calculator" sheetId="5" r:id="rId1"/>
    <sheet name="Cafeteria by BU" sheetId="2" state="hidden" r:id="rId2"/>
    <sheet name="Premium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F24" i="5"/>
  <c r="F23" i="5"/>
  <c r="F22" i="5"/>
  <c r="B25" i="5"/>
  <c r="B24" i="5"/>
  <c r="F26" i="5" l="1"/>
  <c r="F27" i="5" s="1"/>
  <c r="B23" i="5"/>
  <c r="A2" i="2" l="1"/>
  <c r="B22" i="5" s="1"/>
  <c r="B26" i="5" s="1"/>
  <c r="A4" i="2"/>
  <c r="A6" i="2"/>
  <c r="A5" i="2"/>
  <c r="A7" i="2"/>
  <c r="A11" i="2"/>
  <c r="A9" i="2"/>
  <c r="A10" i="2"/>
  <c r="A8" i="2"/>
  <c r="A12" i="2"/>
  <c r="A13" i="2"/>
  <c r="A14" i="2"/>
  <c r="A15" i="2"/>
  <c r="A3" i="2"/>
  <c r="B27" i="5" l="1"/>
</calcChain>
</file>

<file path=xl/sharedStrings.xml><?xml version="1.0" encoding="utf-8"?>
<sst xmlns="http://schemas.openxmlformats.org/spreadsheetml/2006/main" count="117" uniqueCount="82">
  <si>
    <t>2025 Healthcare Net Cost Impacts</t>
  </si>
  <si>
    <t>With the new 2025 healthcare premiums and cafeteria contributions, take a moment to review the net cost impact to your monthly pay. The net impact to your pay is based on your County cafeteria contribution and medical/dental/vision plans you choose. Use the calculator below to determine the net cost impact to your pay.</t>
  </si>
  <si>
    <t>1. Select your bargaining unit from the drop down menu.</t>
  </si>
  <si>
    <t>2. Select your 2025 medical plan.</t>
  </si>
  <si>
    <t>3. Select your 2025 medical plan enrollment tier (employee only, employee + 1, family).</t>
  </si>
  <si>
    <t>4. Select your 2025 dental plan.</t>
  </si>
  <si>
    <t>5. Select your 2025 dental plan enrollment tier (employee only, employee + 1, family).</t>
  </si>
  <si>
    <t>6. Select your 2025 vision plan enrollment tier (employee only, employee + 1, family).</t>
  </si>
  <si>
    <t>The net cost is calculated by taking your monthly cafeteria amount and subtracting the monthly medical, dental, and vision premiums. After inputting the above three values, your net cost will be automatically calculated.</t>
  </si>
  <si>
    <r>
      <t xml:space="preserve">If net cost/impact is </t>
    </r>
    <r>
      <rPr>
        <sz val="11"/>
        <color theme="9"/>
        <rFont val="Open Sans"/>
        <family val="2"/>
      </rPr>
      <t>positive</t>
    </r>
    <r>
      <rPr>
        <sz val="11"/>
        <color theme="1"/>
        <rFont val="Open Sans"/>
        <family val="2"/>
      </rPr>
      <t xml:space="preserve"> - you will receive this amount as a café cash out.</t>
    </r>
  </si>
  <si>
    <r>
      <t xml:space="preserve">If net cost/impact is </t>
    </r>
    <r>
      <rPr>
        <sz val="11"/>
        <color rgb="FFC00000"/>
        <rFont val="Open Sans"/>
        <family val="2"/>
      </rPr>
      <t>negative</t>
    </r>
    <r>
      <rPr>
        <sz val="11"/>
        <color theme="1"/>
        <rFont val="Open Sans"/>
        <family val="2"/>
      </rPr>
      <t xml:space="preserve"> - you will pay this amount out of pocket.</t>
    </r>
  </si>
  <si>
    <t>Below is an example calculation. The below employee is in BU 01 enrolling in the Blue Shield Tandem PPO (employee only), Delta Dental (employee only) and VSP Vision (employee only) for 2025. Based on the cafeteria and premium, the employee will pay $66.00/month out of pocket for healthcare premiums.</t>
  </si>
  <si>
    <t>Calculator</t>
  </si>
  <si>
    <t>Use the drop down menus to select your BU, health plans, and enrollment tiers</t>
  </si>
  <si>
    <t>Bargaining Unit</t>
  </si>
  <si>
    <t>SLOCEA (01, 05, 13)</t>
  </si>
  <si>
    <t>Medical Plan</t>
  </si>
  <si>
    <t>BSCA Tandem PPO</t>
  </si>
  <si>
    <t>Medical Tier</t>
  </si>
  <si>
    <t>Employee Only</t>
  </si>
  <si>
    <t>Dental Plan</t>
  </si>
  <si>
    <t>Delta Dental</t>
  </si>
  <si>
    <t>Dental Tier</t>
  </si>
  <si>
    <t>Vision Plan</t>
  </si>
  <si>
    <t>VSP Vision</t>
  </si>
  <si>
    <t>Vision Tier</t>
  </si>
  <si>
    <t>Cafeteria (Monthly)</t>
  </si>
  <si>
    <t>Medical Premium (Monthly)</t>
  </si>
  <si>
    <t>Dental Premium (Monthly)</t>
  </si>
  <si>
    <t>Vision Premium (Monthly)</t>
  </si>
  <si>
    <t>Net Impact (Monthly)</t>
  </si>
  <si>
    <t>Net Impact (Semi-Monthly)</t>
  </si>
  <si>
    <t>Assocation + Unit</t>
  </si>
  <si>
    <t>Association</t>
  </si>
  <si>
    <t>Unit</t>
  </si>
  <si>
    <t>Classification</t>
  </si>
  <si>
    <t>Employee + 1</t>
  </si>
  <si>
    <t>Family</t>
  </si>
  <si>
    <t>SLOCEA</t>
  </si>
  <si>
    <t>01, 05, 13</t>
  </si>
  <si>
    <t>Public Services, Supervisory, Clerical</t>
  </si>
  <si>
    <t>02</t>
  </si>
  <si>
    <t>Trades, Crafts, &amp; Services</t>
  </si>
  <si>
    <t>DSA</t>
  </si>
  <si>
    <t>03, 14, 21 &amp; 22</t>
  </si>
  <si>
    <t>Law Enforcement, Supervisory Law Enforcement, &amp; Dispatchers</t>
  </si>
  <si>
    <t>SLOPA</t>
  </si>
  <si>
    <t>04</t>
  </si>
  <si>
    <t>Prosecuting Attorneys</t>
  </si>
  <si>
    <t>DAIA</t>
  </si>
  <si>
    <t>06</t>
  </si>
  <si>
    <t>DA Investigators</t>
  </si>
  <si>
    <t>MGMT</t>
  </si>
  <si>
    <t>07-11</t>
  </si>
  <si>
    <t>Operations &amp; Staff, MGMT. Elected Officials, Conf.</t>
  </si>
  <si>
    <t>DCCA</t>
  </si>
  <si>
    <t>12</t>
  </si>
  <si>
    <t>Confidential Attorneys</t>
  </si>
  <si>
    <t>SLOCSMA</t>
  </si>
  <si>
    <t>15</t>
  </si>
  <si>
    <t>Law Enforcement Operations &amp; Staff MGMT.</t>
  </si>
  <si>
    <t>16</t>
  </si>
  <si>
    <t>Law Enforcement MGMT</t>
  </si>
  <si>
    <t>17</t>
  </si>
  <si>
    <t>County Supervisors</t>
  </si>
  <si>
    <t>SDSA</t>
  </si>
  <si>
    <t>27</t>
  </si>
  <si>
    <t>Sworn Deputy Sheriffs Association</t>
  </si>
  <si>
    <t>28</t>
  </si>
  <si>
    <t>Sworn Deputy Sheriffs Association - Supervisory</t>
  </si>
  <si>
    <t>SLOCPPOA</t>
  </si>
  <si>
    <t>31</t>
  </si>
  <si>
    <t>Probation Officers</t>
  </si>
  <si>
    <t>32</t>
  </si>
  <si>
    <t>Probation Officers - Supervisory</t>
  </si>
  <si>
    <t>Medical Plans</t>
  </si>
  <si>
    <t>BSCA Choice PPO</t>
  </si>
  <si>
    <t>BSCA Care PPO</t>
  </si>
  <si>
    <t>BSCA EPO</t>
  </si>
  <si>
    <t>BSCA HDHP</t>
  </si>
  <si>
    <t>Dental Plans</t>
  </si>
  <si>
    <t>Aetna Dental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</si>
</sst>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Open Sans"/>
      <family val="2"/>
    </font>
    <font>
      <b/>
      <sz val="11"/>
      <color theme="1"/>
      <name val="Open Sans"/>
      <family val="2"/>
    </font>
    <font>
      <sz val="11"/>
      <color theme="9"/>
      <name val="Open Sans"/>
      <family val="2"/>
    </font>
    <font>
      <sz val="11"/>
      <color rgb="FFC00000"/>
      <name val="Open Sans"/>
      <family val="2"/>
    </font>
    <font>
      <sz val="14"/>
      <color theme="1"/>
      <name val="Open Sans"/>
      <family val="2"/>
    </font>
    <font>
      <b/>
      <sz val="14"/>
      <color theme="1"/>
      <name val="Open Sans"/>
      <family val="2"/>
    </font>
    <font>
      <b/>
      <sz val="30"/>
      <color theme="1"/>
      <name val="Open Sans"/>
      <family val="2"/>
    </font>
    <font>
      <sz val="11"/>
      <color theme="1"/>
      <name val="Open Sans"/>
    </font>
    <font>
      <b/>
      <sz val="11"/>
      <color theme="1"/>
      <name val="Open Sans"/>
    </font>
    <font>
      <b/>
      <sz val="11"/>
      <name val="Open Sans"/>
      <family val="2"/>
    </font>
    <font>
      <sz val="11"/>
      <name val="Open Sans"/>
      <family val="2"/>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49"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xf numFmtId="44" fontId="0" fillId="0" borderId="0" xfId="1" applyFont="1" applyAlignment="1">
      <alignment horizontal="left" vertical="center"/>
    </xf>
    <xf numFmtId="0" fontId="3" fillId="0" borderId="0" xfId="0" applyFont="1"/>
    <xf numFmtId="0" fontId="2" fillId="5" borderId="1" xfId="0" applyFont="1" applyFill="1" applyBorder="1"/>
    <xf numFmtId="44" fontId="0" fillId="0" borderId="1" xfId="1" applyFont="1" applyBorder="1"/>
    <xf numFmtId="0" fontId="2" fillId="6" borderId="1" xfId="0" applyFont="1" applyFill="1" applyBorder="1"/>
    <xf numFmtId="0" fontId="2" fillId="7" borderId="1" xfId="0" applyFont="1" applyFill="1" applyBorder="1"/>
    <xf numFmtId="0" fontId="4" fillId="2" borderId="2" xfId="0" applyFont="1" applyFill="1" applyBorder="1" applyAlignment="1">
      <alignment vertical="center" wrapText="1"/>
    </xf>
    <xf numFmtId="0" fontId="11" fillId="0" borderId="13" xfId="0" applyFont="1" applyBorder="1" applyAlignment="1">
      <alignment vertical="center"/>
    </xf>
    <xf numFmtId="0" fontId="4" fillId="0" borderId="2" xfId="0" applyFont="1" applyBorder="1" applyAlignment="1">
      <alignment vertical="center" wrapText="1"/>
    </xf>
    <xf numFmtId="0" fontId="12" fillId="0" borderId="13" xfId="0" applyFont="1" applyBorder="1" applyAlignment="1">
      <alignment vertical="center"/>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0" borderId="4" xfId="0" applyFont="1" applyBorder="1" applyAlignment="1">
      <alignment vertical="center"/>
    </xf>
    <xf numFmtId="0" fontId="11" fillId="2" borderId="19" xfId="0" applyFont="1" applyFill="1" applyBorder="1" applyAlignment="1">
      <alignment vertical="center"/>
    </xf>
    <xf numFmtId="0" fontId="11" fillId="0" borderId="6" xfId="0" applyFont="1" applyBorder="1" applyAlignment="1">
      <alignment vertical="center"/>
    </xf>
    <xf numFmtId="0" fontId="4" fillId="0" borderId="6" xfId="0" applyFont="1" applyBorder="1" applyAlignment="1">
      <alignment vertical="center"/>
    </xf>
    <xf numFmtId="0" fontId="4" fillId="2" borderId="2" xfId="0" applyFont="1" applyFill="1" applyBorder="1" applyAlignment="1">
      <alignment vertical="center"/>
    </xf>
    <xf numFmtId="0" fontId="3" fillId="0" borderId="8" xfId="0" applyFont="1" applyBorder="1" applyAlignment="1">
      <alignment horizontal="center" vertical="top" wrapText="1"/>
    </xf>
    <xf numFmtId="0" fontId="3" fillId="0" borderId="14" xfId="0" applyFont="1" applyBorder="1" applyAlignment="1">
      <alignment horizontal="center" vertical="top" wrapText="1"/>
    </xf>
    <xf numFmtId="0" fontId="10" fillId="2" borderId="15"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1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164" fontId="3" fillId="2" borderId="11" xfId="1" applyNumberFormat="1" applyFont="1" applyFill="1" applyBorder="1" applyAlignment="1">
      <alignment horizontal="center" vertical="center"/>
    </xf>
    <xf numFmtId="164" fontId="3" fillId="2" borderId="12" xfId="1" applyNumberFormat="1" applyFont="1" applyFill="1" applyBorder="1" applyAlignment="1">
      <alignment horizontal="center" vertical="center"/>
    </xf>
    <xf numFmtId="164" fontId="3" fillId="0" borderId="2" xfId="1" applyNumberFormat="1" applyFont="1" applyFill="1" applyBorder="1" applyAlignment="1">
      <alignment horizontal="center" vertical="center"/>
    </xf>
    <xf numFmtId="0" fontId="3" fillId="4" borderId="0" xfId="0" applyFont="1" applyFill="1" applyAlignment="1">
      <alignment horizontal="left" vertical="top" wrapText="1" indent="3"/>
    </xf>
    <xf numFmtId="0" fontId="3" fillId="4" borderId="3" xfId="0" applyFont="1" applyFill="1" applyBorder="1" applyAlignment="1">
      <alignment horizontal="left" vertical="top" wrapText="1" indent="3"/>
    </xf>
    <xf numFmtId="0" fontId="3" fillId="4" borderId="5" xfId="0" applyFont="1" applyFill="1" applyBorder="1" applyAlignment="1">
      <alignment horizontal="left" vertical="top" wrapText="1" indent="3"/>
    </xf>
    <xf numFmtId="0" fontId="3" fillId="4" borderId="4" xfId="0" applyFont="1" applyFill="1" applyBorder="1" applyAlignment="1">
      <alignment horizontal="left" vertical="top" wrapText="1" indent="3"/>
    </xf>
    <xf numFmtId="0" fontId="3" fillId="4" borderId="0" xfId="0" applyFont="1" applyFill="1" applyAlignment="1">
      <alignment vertical="top" wrapText="1"/>
    </xf>
    <xf numFmtId="0" fontId="3" fillId="4" borderId="3" xfId="0" applyFont="1" applyFill="1" applyBorder="1" applyAlignment="1">
      <alignment vertical="top" wrapText="1"/>
    </xf>
    <xf numFmtId="0" fontId="8" fillId="0" borderId="0" xfId="0" applyFont="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3" fillId="4" borderId="0" xfId="0" applyFont="1" applyFill="1" applyAlignment="1">
      <alignment horizontal="left" vertical="top" wrapText="1"/>
    </xf>
    <xf numFmtId="0" fontId="3" fillId="4" borderId="3" xfId="0" applyFont="1" applyFill="1" applyBorder="1" applyAlignment="1">
      <alignment horizontal="left" vertical="top" wrapText="1"/>
    </xf>
    <xf numFmtId="0" fontId="10" fillId="0" borderId="13" xfId="0" applyFont="1" applyBorder="1" applyAlignment="1">
      <alignment horizontal="center" vertical="center"/>
    </xf>
    <xf numFmtId="164" fontId="3" fillId="2" borderId="2" xfId="1" applyNumberFormat="1" applyFont="1" applyFill="1" applyBorder="1" applyAlignment="1">
      <alignment horizontal="center" vertical="center"/>
    </xf>
    <xf numFmtId="164" fontId="3" fillId="0" borderId="11" xfId="1" applyNumberFormat="1" applyFont="1" applyFill="1" applyBorder="1" applyAlignment="1">
      <alignment horizontal="center" vertical="center"/>
    </xf>
    <xf numFmtId="164" fontId="3" fillId="0" borderId="12" xfId="1" applyNumberFormat="1"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cellXfs>
  <cellStyles count="2">
    <cellStyle name="Currency" xfId="1" builtinId="4"/>
    <cellStyle name="Normal" xfId="0" builtinId="0"/>
  </cellStyles>
  <dxfs count="2">
    <dxf>
      <font>
        <color rgb="FFFF0000"/>
      </font>
    </dxf>
    <dxf>
      <font>
        <color rgb="FF006600"/>
      </font>
    </dxf>
  </dxfs>
  <tableStyles count="0" defaultTableStyle="TableStyleMedium2" defaultPivotStyle="PivotStyleMedium9"/>
  <colors>
    <mruColors>
      <color rgb="FFFFE1FF"/>
      <color rgb="FF006600"/>
      <color rgb="FFE5E5FF"/>
      <color rgb="FFCCCCFF"/>
      <color rgb="FF000000"/>
      <color rgb="FF00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9AB5-D4EC-4904-A9CD-A46C00B4917A}">
  <dimension ref="A1:G28"/>
  <sheetViews>
    <sheetView tabSelected="1" topLeftCell="A4" zoomScale="93" zoomScaleNormal="93" workbookViewId="0">
      <selection activeCell="F15" sqref="F15:G15"/>
    </sheetView>
  </sheetViews>
  <sheetFormatPr defaultColWidth="8.88671875" defaultRowHeight="15.6" x14ac:dyDescent="0.35"/>
  <cols>
    <col min="1" max="1" width="33.33203125" style="7" customWidth="1"/>
    <col min="2" max="2" width="23.109375" style="7" customWidth="1"/>
    <col min="3" max="3" width="8.5546875" style="7" customWidth="1"/>
    <col min="4" max="4" width="5.33203125" style="7" customWidth="1"/>
    <col min="5" max="5" width="31.6640625" style="7" customWidth="1"/>
    <col min="6" max="6" width="14.5546875" style="7" bestFit="1" customWidth="1"/>
    <col min="7" max="7" width="10.109375" style="7" customWidth="1"/>
    <col min="8" max="16384" width="8.88671875" style="7"/>
  </cols>
  <sheetData>
    <row r="1" spans="1:7" ht="21" x14ac:dyDescent="0.5">
      <c r="A1" s="53" t="s">
        <v>0</v>
      </c>
      <c r="B1" s="54"/>
      <c r="C1" s="54"/>
      <c r="D1" s="54"/>
      <c r="E1" s="54"/>
      <c r="F1" s="54"/>
      <c r="G1" s="55"/>
    </row>
    <row r="2" spans="1:7" ht="49.95" customHeight="1" x14ac:dyDescent="0.35">
      <c r="A2" s="56" t="s">
        <v>1</v>
      </c>
      <c r="B2" s="56"/>
      <c r="C2" s="56"/>
      <c r="D2" s="56"/>
      <c r="E2" s="56"/>
      <c r="F2" s="56"/>
      <c r="G2" s="57"/>
    </row>
    <row r="3" spans="1:7" x14ac:dyDescent="0.35">
      <c r="A3" s="47" t="s">
        <v>2</v>
      </c>
      <c r="B3" s="47"/>
      <c r="C3" s="47"/>
      <c r="D3" s="47"/>
      <c r="E3" s="47"/>
      <c r="F3" s="47"/>
      <c r="G3" s="48"/>
    </row>
    <row r="4" spans="1:7" x14ac:dyDescent="0.35">
      <c r="A4" s="47" t="s">
        <v>3</v>
      </c>
      <c r="B4" s="47"/>
      <c r="C4" s="47"/>
      <c r="D4" s="47"/>
      <c r="E4" s="47"/>
      <c r="F4" s="47"/>
      <c r="G4" s="48"/>
    </row>
    <row r="5" spans="1:7" x14ac:dyDescent="0.35">
      <c r="A5" s="47" t="s">
        <v>4</v>
      </c>
      <c r="B5" s="47"/>
      <c r="C5" s="47"/>
      <c r="D5" s="47"/>
      <c r="E5" s="47"/>
      <c r="F5" s="47"/>
      <c r="G5" s="48"/>
    </row>
    <row r="6" spans="1:7" x14ac:dyDescent="0.35">
      <c r="A6" s="47" t="s">
        <v>5</v>
      </c>
      <c r="B6" s="47"/>
      <c r="C6" s="47"/>
      <c r="D6" s="47"/>
      <c r="E6" s="47"/>
      <c r="F6" s="47"/>
      <c r="G6" s="48"/>
    </row>
    <row r="7" spans="1:7" x14ac:dyDescent="0.35">
      <c r="A7" s="47" t="s">
        <v>6</v>
      </c>
      <c r="B7" s="47"/>
      <c r="C7" s="47"/>
      <c r="D7" s="47"/>
      <c r="E7" s="47"/>
      <c r="F7" s="47"/>
      <c r="G7" s="48"/>
    </row>
    <row r="8" spans="1:7" x14ac:dyDescent="0.35">
      <c r="A8" s="47" t="s">
        <v>7</v>
      </c>
      <c r="B8" s="47"/>
      <c r="C8" s="47"/>
      <c r="D8" s="47"/>
      <c r="E8" s="47"/>
      <c r="F8" s="47"/>
      <c r="G8" s="48"/>
    </row>
    <row r="9" spans="1:7" ht="33.6" customHeight="1" x14ac:dyDescent="0.35">
      <c r="A9" s="51" t="s">
        <v>8</v>
      </c>
      <c r="B9" s="51"/>
      <c r="C9" s="51"/>
      <c r="D9" s="51"/>
      <c r="E9" s="51"/>
      <c r="F9" s="51"/>
      <c r="G9" s="52"/>
    </row>
    <row r="10" spans="1:7" ht="14.4" customHeight="1" x14ac:dyDescent="0.35">
      <c r="A10" s="47" t="s">
        <v>9</v>
      </c>
      <c r="B10" s="47"/>
      <c r="C10" s="47"/>
      <c r="D10" s="47"/>
      <c r="E10" s="47"/>
      <c r="F10" s="47"/>
      <c r="G10" s="48"/>
    </row>
    <row r="11" spans="1:7" ht="18" customHeight="1" thickBot="1" x14ac:dyDescent="0.4">
      <c r="A11" s="49" t="s">
        <v>10</v>
      </c>
      <c r="B11" s="49"/>
      <c r="C11" s="49"/>
      <c r="D11" s="49"/>
      <c r="E11" s="49"/>
      <c r="F11" s="49"/>
      <c r="G11" s="50"/>
    </row>
    <row r="12" spans="1:7" ht="18" customHeight="1" thickTop="1" thickBot="1" x14ac:dyDescent="0.4">
      <c r="A12" s="23"/>
      <c r="B12" s="23"/>
      <c r="C12" s="23"/>
      <c r="D12" s="23"/>
      <c r="E12" s="23"/>
      <c r="F12" s="23"/>
      <c r="G12" s="23"/>
    </row>
    <row r="13" spans="1:7" ht="41.25" customHeight="1" thickTop="1" x14ac:dyDescent="0.35">
      <c r="A13" s="37" t="s">
        <v>11</v>
      </c>
      <c r="B13" s="38"/>
      <c r="C13" s="39"/>
      <c r="D13" s="24"/>
      <c r="E13" s="43" t="s">
        <v>12</v>
      </c>
      <c r="F13" s="38"/>
      <c r="G13" s="39"/>
    </row>
    <row r="14" spans="1:7" ht="45.75" customHeight="1" thickBot="1" x14ac:dyDescent="0.4">
      <c r="A14" s="40"/>
      <c r="B14" s="41"/>
      <c r="C14" s="42"/>
      <c r="D14" s="24"/>
      <c r="E14" s="40" t="s">
        <v>13</v>
      </c>
      <c r="F14" s="41"/>
      <c r="G14" s="42"/>
    </row>
    <row r="15" spans="1:7" x14ac:dyDescent="0.35">
      <c r="A15" s="13" t="s">
        <v>14</v>
      </c>
      <c r="B15" s="58" t="s">
        <v>15</v>
      </c>
      <c r="C15" s="58"/>
      <c r="D15" s="24"/>
      <c r="E15" s="15" t="s">
        <v>14</v>
      </c>
      <c r="F15" s="62"/>
      <c r="G15" s="62"/>
    </row>
    <row r="16" spans="1:7" ht="16.2" thickTop="1" x14ac:dyDescent="0.35">
      <c r="A16" s="16" t="s">
        <v>16</v>
      </c>
      <c r="B16" s="29" t="s">
        <v>17</v>
      </c>
      <c r="C16" s="30"/>
      <c r="D16" s="24"/>
      <c r="E16" s="17" t="s">
        <v>16</v>
      </c>
      <c r="F16" s="63"/>
      <c r="G16" s="64"/>
    </row>
    <row r="17" spans="1:7" ht="16.2" thickBot="1" x14ac:dyDescent="0.4">
      <c r="A17" s="18" t="s">
        <v>18</v>
      </c>
      <c r="B17" s="31" t="s">
        <v>19</v>
      </c>
      <c r="C17" s="32"/>
      <c r="D17" s="24"/>
      <c r="E17" s="21" t="s">
        <v>18</v>
      </c>
      <c r="F17" s="35"/>
      <c r="G17" s="36"/>
    </row>
    <row r="18" spans="1:7" ht="16.2" thickTop="1" x14ac:dyDescent="0.35">
      <c r="A18" s="19" t="s">
        <v>20</v>
      </c>
      <c r="B18" s="25" t="s">
        <v>21</v>
      </c>
      <c r="C18" s="26"/>
      <c r="D18" s="24"/>
      <c r="E18" s="17" t="s">
        <v>20</v>
      </c>
      <c r="F18" s="33"/>
      <c r="G18" s="34"/>
    </row>
    <row r="19" spans="1:7" ht="16.2" thickBot="1" x14ac:dyDescent="0.4">
      <c r="A19" s="20" t="s">
        <v>22</v>
      </c>
      <c r="B19" s="27" t="s">
        <v>19</v>
      </c>
      <c r="C19" s="28"/>
      <c r="D19" s="24"/>
      <c r="E19" s="21" t="s">
        <v>22</v>
      </c>
      <c r="F19" s="35"/>
      <c r="G19" s="36"/>
    </row>
    <row r="20" spans="1:7" ht="16.2" thickTop="1" x14ac:dyDescent="0.35">
      <c r="A20" s="17" t="s">
        <v>23</v>
      </c>
      <c r="B20" s="29" t="s">
        <v>24</v>
      </c>
      <c r="C20" s="30"/>
      <c r="D20" s="24"/>
      <c r="E20" s="17" t="s">
        <v>23</v>
      </c>
      <c r="F20" s="29" t="s">
        <v>24</v>
      </c>
      <c r="G20" s="30"/>
    </row>
    <row r="21" spans="1:7" ht="16.2" thickBot="1" x14ac:dyDescent="0.4">
      <c r="A21" s="21" t="s">
        <v>25</v>
      </c>
      <c r="B21" s="31" t="s">
        <v>19</v>
      </c>
      <c r="C21" s="32"/>
      <c r="D21" s="24"/>
      <c r="E21" s="21" t="s">
        <v>25</v>
      </c>
      <c r="F21" s="35"/>
      <c r="G21" s="36"/>
    </row>
    <row r="22" spans="1:7" ht="16.8" thickTop="1" thickBot="1" x14ac:dyDescent="0.4">
      <c r="A22" s="22" t="s">
        <v>26</v>
      </c>
      <c r="B22" s="59">
        <f>VLOOKUP(B15,'Cafeteria by BU'!A1:G15,IF(B17="Employee Only", 5, IF(B17="Employee + 1", 6, IF(B17="Family", 7, " "))),FALSE)</f>
        <v>790</v>
      </c>
      <c r="C22" s="59"/>
      <c r="D22" s="24"/>
      <c r="E22" s="22" t="s">
        <v>26</v>
      </c>
      <c r="F22" s="59" t="e">
        <f>VLOOKUP(F15,'Cafeteria by BU'!A1:G15,IF(F17="Employee Only", 5, IF(F17="Employee + 1", 6, IF(F17="Family", 7, " "))),FALSE)</f>
        <v>#VALUE!</v>
      </c>
      <c r="G22" s="59"/>
    </row>
    <row r="23" spans="1:7" ht="18" customHeight="1" thickTop="1" thickBot="1" x14ac:dyDescent="0.4">
      <c r="A23" s="14" t="s">
        <v>27</v>
      </c>
      <c r="B23" s="46">
        <f>VLOOKUP(B16,Premiums!A1:D6,IF(B17="Employee Only", 2, IF(B17="Employee + 1", 3, IF(B17="Family", 4, " "))),FALSE)</f>
        <v>799</v>
      </c>
      <c r="C23" s="46"/>
      <c r="D23" s="24"/>
      <c r="E23" s="14" t="s">
        <v>27</v>
      </c>
      <c r="F23" s="46" t="e">
        <f>VLOOKUP(F16,Premiums!A1:D6,IF(F17="Employee Only", 2, IF(F17="Employee + 1", 3, IF(F17="Family", 4, " "))),FALSE)</f>
        <v>#VALUE!</v>
      </c>
      <c r="G23" s="46"/>
    </row>
    <row r="24" spans="1:7" ht="18" customHeight="1" thickTop="1" thickBot="1" x14ac:dyDescent="0.4">
      <c r="A24" s="12" t="s">
        <v>28</v>
      </c>
      <c r="B24" s="44">
        <f>VLOOKUP(B18,Premiums!A8:D10,IF(B19="Employee Only", 2, IF(B19="Employee + 1", 3, IF(B19="Family", 4, " "))),FALSE)</f>
        <v>47.46</v>
      </c>
      <c r="C24" s="45"/>
      <c r="D24" s="24"/>
      <c r="E24" s="12" t="s">
        <v>28</v>
      </c>
      <c r="F24" s="44" t="e">
        <f>VLOOKUP(F18,Premiums!A8:D10,IF(F19="Employee Only", 2, IF(F19="Employee + 1", 3, IF(F19="Family", 4, " "))),FALSE)</f>
        <v>#VALUE!</v>
      </c>
      <c r="G24" s="45"/>
    </row>
    <row r="25" spans="1:7" ht="18" customHeight="1" thickTop="1" thickBot="1" x14ac:dyDescent="0.4">
      <c r="A25" s="14" t="s">
        <v>29</v>
      </c>
      <c r="B25" s="60">
        <f>VLOOKUP(B20,Premiums!A12:D13,IF(B21="Employee Only", 2, IF(B21="Employee + 1", 3, IF(B21="Family", 4, " "))),FALSE)</f>
        <v>9.5399999999999991</v>
      </c>
      <c r="C25" s="61"/>
      <c r="D25" s="24"/>
      <c r="E25" s="14" t="s">
        <v>29</v>
      </c>
      <c r="F25" s="60" t="e">
        <f>VLOOKUP(F20,Premiums!A12:D13,IF(F21="Employee Only", 2, IF(F21="Employee + 1", 3, IF(F21="Family", 4, " "))),FALSE)</f>
        <v>#VALUE!</v>
      </c>
      <c r="G25" s="61"/>
    </row>
    <row r="26" spans="1:7" ht="16.8" thickTop="1" thickBot="1" x14ac:dyDescent="0.4">
      <c r="A26" s="22" t="s">
        <v>30</v>
      </c>
      <c r="B26" s="44">
        <f>B22-(B23+B24+B25)</f>
        <v>-66</v>
      </c>
      <c r="C26" s="45"/>
      <c r="D26" s="24"/>
      <c r="E26" s="22" t="s">
        <v>30</v>
      </c>
      <c r="F26" s="44" t="e">
        <f>F22-(F23+F24+F25)</f>
        <v>#VALUE!</v>
      </c>
      <c r="G26" s="45"/>
    </row>
    <row r="27" spans="1:7" x14ac:dyDescent="0.35">
      <c r="A27" s="14" t="s">
        <v>31</v>
      </c>
      <c r="B27" s="46">
        <f>B26/2</f>
        <v>-33</v>
      </c>
      <c r="C27" s="46"/>
      <c r="D27" s="24"/>
      <c r="E27" s="14" t="s">
        <v>31</v>
      </c>
      <c r="F27" s="46" t="e">
        <f>F26/2</f>
        <v>#VALUE!</v>
      </c>
      <c r="G27" s="46"/>
    </row>
    <row r="28" spans="1:7" ht="16.2" thickTop="1" x14ac:dyDescent="0.35"/>
  </sheetData>
  <mergeCells count="42">
    <mergeCell ref="F27:G27"/>
    <mergeCell ref="B15:C15"/>
    <mergeCell ref="B16:C16"/>
    <mergeCell ref="B17:C17"/>
    <mergeCell ref="B22:C22"/>
    <mergeCell ref="B23:C23"/>
    <mergeCell ref="B24:C24"/>
    <mergeCell ref="B25:C25"/>
    <mergeCell ref="F24:G24"/>
    <mergeCell ref="F15:G15"/>
    <mergeCell ref="F16:G16"/>
    <mergeCell ref="F17:G17"/>
    <mergeCell ref="F22:G22"/>
    <mergeCell ref="F23:G23"/>
    <mergeCell ref="F25:G25"/>
    <mergeCell ref="A1:G1"/>
    <mergeCell ref="A2:G2"/>
    <mergeCell ref="A3:G3"/>
    <mergeCell ref="A4:G4"/>
    <mergeCell ref="A5:G5"/>
    <mergeCell ref="A10:G10"/>
    <mergeCell ref="A11:G11"/>
    <mergeCell ref="A6:G6"/>
    <mergeCell ref="A7:G7"/>
    <mergeCell ref="A8:G8"/>
    <mergeCell ref="A9:G9"/>
    <mergeCell ref="A12:G12"/>
    <mergeCell ref="D13:D27"/>
    <mergeCell ref="B18:C18"/>
    <mergeCell ref="B19:C19"/>
    <mergeCell ref="B20:C20"/>
    <mergeCell ref="B21:C21"/>
    <mergeCell ref="F18:G18"/>
    <mergeCell ref="F19:G19"/>
    <mergeCell ref="F20:G20"/>
    <mergeCell ref="F21:G21"/>
    <mergeCell ref="A13:C14"/>
    <mergeCell ref="E14:G14"/>
    <mergeCell ref="E13:G13"/>
    <mergeCell ref="B26:C26"/>
    <mergeCell ref="B27:C27"/>
    <mergeCell ref="F26:G26"/>
  </mergeCells>
  <conditionalFormatting sqref="B26:C27 F26:G27">
    <cfRule type="cellIs" dxfId="1" priority="1" operator="greaterThanOrEqual">
      <formula>0</formula>
    </cfRule>
    <cfRule type="cellIs" dxfId="0" priority="2" operator="lessThan">
      <formula>0</formula>
    </cfRule>
  </conditionalFormatting>
  <dataValidations count="1">
    <dataValidation type="list" allowBlank="1" showInputMessage="1" showErrorMessage="1" sqref="B21 B17 B19:C19 F21 F17 F19:G19" xr:uid="{4806E2B7-4DCB-4A88-9014-A9BD17B26909}">
      <formula1>"Employee Only, Employee + 1, Family"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97DBEF2-B2B0-48E4-BABA-07195EFDDFF4}">
          <x14:formula1>
            <xm:f>Premiums!$A$2:$A$6</xm:f>
          </x14:formula1>
          <xm:sqref>B16 F16</xm:sqref>
        </x14:dataValidation>
        <x14:dataValidation type="list" allowBlank="1" showInputMessage="1" showErrorMessage="1" xr:uid="{E5E41B70-B543-4487-9E67-8AA895D278C4}">
          <x14:formula1>
            <xm:f>'Cafeteria by BU'!$A$2:$A$15</xm:f>
          </x14:formula1>
          <xm:sqref>B15:C15 F15:G15</xm:sqref>
        </x14:dataValidation>
        <x14:dataValidation type="list" allowBlank="1" showInputMessage="1" showErrorMessage="1" xr:uid="{6B47A2AF-A5C4-4961-9167-948D5C05F4C4}">
          <x14:formula1>
            <xm:f>Premiums!$A$9:$A$10</xm:f>
          </x14:formula1>
          <xm:sqref>B18:C18 F18:G18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5D7E-75A9-4B16-979D-819DE8D2625F}">
  <dimension ref="A1:G15"/>
  <sheetViews>
    <sheetView workbookViewId="0">
      <pane xSplit="3" ySplit="1" topLeftCell="D2" activePane="bottomRight" state="frozen"/>
      <selection activeCell="F15" sqref="F15:G15"/>
      <selection pane="topRight" activeCell="F15" sqref="F15:G15"/>
      <selection pane="bottomLeft" activeCell="F15" sqref="F15:G15"/>
      <selection pane="bottomRight" activeCell="F15" sqref="F15:G15"/>
    </sheetView>
  </sheetViews>
  <sheetFormatPr defaultRowHeight="14.4" x14ac:dyDescent="0.3"/>
  <cols>
    <col min="1" max="1" width="26.6640625" style="2" bestFit="1" customWidth="1"/>
    <col min="2" max="2" width="11.109375" style="1" bestFit="1" customWidth="1"/>
    <col min="3" max="3" width="13.5546875" style="1" bestFit="1" customWidth="1"/>
    <col min="4" max="4" width="58.109375" style="1" bestFit="1" customWidth="1"/>
    <col min="5" max="5" width="14.5546875" bestFit="1" customWidth="1"/>
    <col min="6" max="6" width="12.6640625" bestFit="1" customWidth="1"/>
    <col min="7" max="7" width="11.88671875" bestFit="1" customWidth="1"/>
  </cols>
  <sheetData>
    <row r="1" spans="1:7" s="5" customFormat="1" x14ac:dyDescent="0.3">
      <c r="A1" s="3" t="s">
        <v>32</v>
      </c>
      <c r="B1" s="4" t="s">
        <v>33</v>
      </c>
      <c r="C1" s="4" t="s">
        <v>34</v>
      </c>
      <c r="D1" s="4" t="s">
        <v>35</v>
      </c>
      <c r="E1" s="5" t="s">
        <v>19</v>
      </c>
      <c r="F1" s="5" t="s">
        <v>36</v>
      </c>
      <c r="G1" s="5" t="s">
        <v>37</v>
      </c>
    </row>
    <row r="2" spans="1:7" x14ac:dyDescent="0.3">
      <c r="A2" s="2" t="str">
        <f>CONCATENATE(B2," (",C2,")")</f>
        <v>SLOCEA (01, 05, 13)</v>
      </c>
      <c r="B2" s="1" t="s">
        <v>38</v>
      </c>
      <c r="C2" s="1" t="s">
        <v>39</v>
      </c>
      <c r="D2" s="1" t="s">
        <v>40</v>
      </c>
      <c r="E2" s="6">
        <v>790</v>
      </c>
      <c r="F2" s="6">
        <v>1300</v>
      </c>
      <c r="G2" s="6">
        <v>1625</v>
      </c>
    </row>
    <row r="3" spans="1:7" x14ac:dyDescent="0.3">
      <c r="A3" s="2" t="str">
        <f>CONCATENATE(B3," (",C3,")")</f>
        <v>SLOCEA (02)</v>
      </c>
      <c r="B3" s="1" t="s">
        <v>38</v>
      </c>
      <c r="C3" s="1" t="s">
        <v>41</v>
      </c>
      <c r="D3" s="1" t="s">
        <v>42</v>
      </c>
      <c r="E3" s="6">
        <v>790</v>
      </c>
      <c r="F3" s="6">
        <v>1300</v>
      </c>
      <c r="G3" s="6">
        <v>1625</v>
      </c>
    </row>
    <row r="4" spans="1:7" x14ac:dyDescent="0.3">
      <c r="A4" s="2" t="str">
        <f t="shared" ref="A4:A15" si="0">CONCATENATE(B4," (",C4,")")</f>
        <v>DSA (03, 14, 21 &amp; 22)</v>
      </c>
      <c r="B4" s="1" t="s">
        <v>43</v>
      </c>
      <c r="C4" s="1" t="s">
        <v>44</v>
      </c>
      <c r="D4" s="1" t="s">
        <v>45</v>
      </c>
      <c r="E4" s="6">
        <v>900</v>
      </c>
      <c r="F4" s="6">
        <v>1300</v>
      </c>
      <c r="G4" s="6">
        <v>1625</v>
      </c>
    </row>
    <row r="5" spans="1:7" x14ac:dyDescent="0.3">
      <c r="A5" s="2" t="str">
        <f>CONCATENATE(B5," (",C5,")")</f>
        <v>SLOPA (04)</v>
      </c>
      <c r="B5" s="1" t="s">
        <v>46</v>
      </c>
      <c r="C5" s="1" t="s">
        <v>47</v>
      </c>
      <c r="D5" s="1" t="s">
        <v>48</v>
      </c>
      <c r="E5" s="6">
        <v>1146</v>
      </c>
      <c r="F5" s="6">
        <v>1300</v>
      </c>
      <c r="G5" s="6">
        <v>1625</v>
      </c>
    </row>
    <row r="6" spans="1:7" x14ac:dyDescent="0.3">
      <c r="A6" s="2" t="str">
        <f t="shared" si="0"/>
        <v>DAIA (06)</v>
      </c>
      <c r="B6" s="1" t="s">
        <v>49</v>
      </c>
      <c r="C6" s="1" t="s">
        <v>50</v>
      </c>
      <c r="D6" s="1" t="s">
        <v>51</v>
      </c>
      <c r="E6" s="6">
        <v>816.07</v>
      </c>
      <c r="F6" s="6">
        <v>1300</v>
      </c>
      <c r="G6" s="6">
        <v>1625</v>
      </c>
    </row>
    <row r="7" spans="1:7" x14ac:dyDescent="0.3">
      <c r="A7" s="2" t="str">
        <f t="shared" si="0"/>
        <v>MGMT (07-11)</v>
      </c>
      <c r="B7" s="1" t="s">
        <v>52</v>
      </c>
      <c r="C7" s="1" t="s">
        <v>53</v>
      </c>
      <c r="D7" s="1" t="s">
        <v>54</v>
      </c>
      <c r="E7" s="6">
        <v>975</v>
      </c>
      <c r="F7" s="6">
        <v>1300</v>
      </c>
      <c r="G7" s="6">
        <v>1625</v>
      </c>
    </row>
    <row r="8" spans="1:7" x14ac:dyDescent="0.3">
      <c r="A8" s="2" t="str">
        <f>CONCATENATE(B8," (",C8,")")</f>
        <v>DCCA (12)</v>
      </c>
      <c r="B8" s="1" t="s">
        <v>55</v>
      </c>
      <c r="C8" s="1" t="s">
        <v>56</v>
      </c>
      <c r="D8" s="1" t="s">
        <v>57</v>
      </c>
      <c r="E8" s="6">
        <v>1146</v>
      </c>
      <c r="F8" s="6">
        <v>1300</v>
      </c>
      <c r="G8" s="6">
        <v>1625</v>
      </c>
    </row>
    <row r="9" spans="1:7" x14ac:dyDescent="0.3">
      <c r="A9" s="2" t="str">
        <f>CONCATENATE(B9," (",C9,")")</f>
        <v>SLOCSMA (15)</v>
      </c>
      <c r="B9" s="1" t="s">
        <v>58</v>
      </c>
      <c r="C9" s="1" t="s">
        <v>59</v>
      </c>
      <c r="D9" s="1" t="s">
        <v>60</v>
      </c>
      <c r="E9" s="6">
        <v>1300</v>
      </c>
      <c r="F9" s="6">
        <v>1300</v>
      </c>
      <c r="G9" s="6">
        <v>1625</v>
      </c>
    </row>
    <row r="10" spans="1:7" x14ac:dyDescent="0.3">
      <c r="A10" s="2" t="str">
        <f>CONCATENATE(B10," (",C10,")")</f>
        <v>MGMT (16)</v>
      </c>
      <c r="B10" s="1" t="s">
        <v>52</v>
      </c>
      <c r="C10" s="1" t="s">
        <v>61</v>
      </c>
      <c r="D10" s="1" t="s">
        <v>62</v>
      </c>
      <c r="E10" s="6">
        <v>1300</v>
      </c>
      <c r="F10" s="6">
        <v>1300</v>
      </c>
      <c r="G10" s="6">
        <v>1625</v>
      </c>
    </row>
    <row r="11" spans="1:7" x14ac:dyDescent="0.3">
      <c r="A11" s="2" t="str">
        <f t="shared" si="0"/>
        <v>MGMT (17)</v>
      </c>
      <c r="B11" s="1" t="s">
        <v>52</v>
      </c>
      <c r="C11" s="1" t="s">
        <v>63</v>
      </c>
      <c r="D11" s="1" t="s">
        <v>64</v>
      </c>
      <c r="E11" s="6">
        <v>975</v>
      </c>
      <c r="F11" s="6">
        <v>1300</v>
      </c>
      <c r="G11" s="6">
        <v>1625</v>
      </c>
    </row>
    <row r="12" spans="1:7" x14ac:dyDescent="0.3">
      <c r="A12" s="2" t="str">
        <f t="shared" si="0"/>
        <v>SDSA (27)</v>
      </c>
      <c r="B12" s="1" t="s">
        <v>65</v>
      </c>
      <c r="C12" s="1" t="s">
        <v>66</v>
      </c>
      <c r="D12" s="1" t="s">
        <v>67</v>
      </c>
      <c r="E12" s="6">
        <v>900</v>
      </c>
      <c r="F12" s="6">
        <v>1399</v>
      </c>
      <c r="G12" s="6">
        <v>1727</v>
      </c>
    </row>
    <row r="13" spans="1:7" x14ac:dyDescent="0.3">
      <c r="A13" s="2" t="str">
        <f t="shared" si="0"/>
        <v>SDSA (28)</v>
      </c>
      <c r="B13" s="1" t="s">
        <v>65</v>
      </c>
      <c r="C13" s="1" t="s">
        <v>68</v>
      </c>
      <c r="D13" s="1" t="s">
        <v>69</v>
      </c>
      <c r="E13" s="6">
        <v>975</v>
      </c>
      <c r="F13" s="6">
        <v>1399</v>
      </c>
      <c r="G13" s="6">
        <v>1727</v>
      </c>
    </row>
    <row r="14" spans="1:7" x14ac:dyDescent="0.3">
      <c r="A14" s="2" t="str">
        <f t="shared" si="0"/>
        <v>SLOCPPOA (31)</v>
      </c>
      <c r="B14" s="1" t="s">
        <v>70</v>
      </c>
      <c r="C14" s="1" t="s">
        <v>71</v>
      </c>
      <c r="D14" s="1" t="s">
        <v>72</v>
      </c>
      <c r="E14" s="6">
        <v>991</v>
      </c>
      <c r="F14" s="6">
        <v>1399</v>
      </c>
      <c r="G14" s="6">
        <v>1727</v>
      </c>
    </row>
    <row r="15" spans="1:7" x14ac:dyDescent="0.3">
      <c r="A15" s="2" t="str">
        <f t="shared" si="0"/>
        <v>SLOCPPOA (32)</v>
      </c>
      <c r="B15" s="1" t="s">
        <v>70</v>
      </c>
      <c r="C15" s="1" t="s">
        <v>73</v>
      </c>
      <c r="D15" s="1" t="s">
        <v>74</v>
      </c>
      <c r="E15" s="6">
        <v>1058</v>
      </c>
      <c r="F15" s="6">
        <v>1399</v>
      </c>
      <c r="G15" s="6">
        <v>1727</v>
      </c>
    </row>
  </sheetData>
  <sheetProtection algorithmName="SHA-512" hashValue="Fqh4jO2DRDcpZCU2Pk57nA3WRFQwZZiJm0Z1+EU6gWrYZB+Gd4A7UxVtico0uu0etiPrT09qQC5M3gqGfblbOA==" saltValue="qb7Dt/YIIa6L5yQVGw6w4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E3A9-B8AD-43FE-9AE6-BD1E59BB26EF}">
  <dimension ref="A1:D13"/>
  <sheetViews>
    <sheetView workbookViewId="0">
      <selection activeCell="F15" sqref="F15:G15"/>
    </sheetView>
  </sheetViews>
  <sheetFormatPr defaultRowHeight="14.4" x14ac:dyDescent="0.3"/>
  <cols>
    <col min="1" max="1" width="17.33203125" customWidth="1"/>
    <col min="2" max="2" width="14.5546875" bestFit="1" customWidth="1"/>
    <col min="3" max="3" width="13.33203125" customWidth="1"/>
    <col min="4" max="4" width="10.5546875" bestFit="1" customWidth="1"/>
  </cols>
  <sheetData>
    <row r="1" spans="1:4" x14ac:dyDescent="0.3">
      <c r="A1" s="8" t="s">
        <v>75</v>
      </c>
      <c r="B1" s="8" t="s">
        <v>19</v>
      </c>
      <c r="C1" s="8" t="s">
        <v>36</v>
      </c>
      <c r="D1" s="8" t="s">
        <v>37</v>
      </c>
    </row>
    <row r="2" spans="1:4" x14ac:dyDescent="0.3">
      <c r="A2" s="8" t="s">
        <v>17</v>
      </c>
      <c r="B2" s="9">
        <v>799</v>
      </c>
      <c r="C2" s="9">
        <v>1576</v>
      </c>
      <c r="D2" s="9">
        <v>2053</v>
      </c>
    </row>
    <row r="3" spans="1:4" x14ac:dyDescent="0.3">
      <c r="A3" s="8" t="s">
        <v>76</v>
      </c>
      <c r="B3" s="9">
        <v>908</v>
      </c>
      <c r="C3" s="9">
        <v>1796</v>
      </c>
      <c r="D3" s="9">
        <v>2340</v>
      </c>
    </row>
    <row r="4" spans="1:4" x14ac:dyDescent="0.3">
      <c r="A4" s="8" t="s">
        <v>77</v>
      </c>
      <c r="B4" s="9">
        <v>980</v>
      </c>
      <c r="C4" s="9">
        <v>1945</v>
      </c>
      <c r="D4" s="9">
        <v>2536</v>
      </c>
    </row>
    <row r="5" spans="1:4" x14ac:dyDescent="0.3">
      <c r="A5" s="8" t="s">
        <v>78</v>
      </c>
      <c r="B5" s="9">
        <v>1111</v>
      </c>
      <c r="C5" s="9">
        <v>2211</v>
      </c>
      <c r="D5" s="9">
        <v>2890</v>
      </c>
    </row>
    <row r="6" spans="1:4" x14ac:dyDescent="0.3">
      <c r="A6" s="8" t="s">
        <v>79</v>
      </c>
      <c r="B6" s="9">
        <v>789.25</v>
      </c>
      <c r="C6" s="9">
        <v>1560.25</v>
      </c>
      <c r="D6" s="9">
        <v>2032.25</v>
      </c>
    </row>
    <row r="8" spans="1:4" x14ac:dyDescent="0.3">
      <c r="A8" s="10" t="s">
        <v>80</v>
      </c>
      <c r="B8" s="10" t="s">
        <v>19</v>
      </c>
      <c r="C8" s="10" t="s">
        <v>36</v>
      </c>
      <c r="D8" s="10" t="s">
        <v>37</v>
      </c>
    </row>
    <row r="9" spans="1:4" x14ac:dyDescent="0.3">
      <c r="A9" s="10" t="s">
        <v>21</v>
      </c>
      <c r="B9" s="9">
        <v>47.46</v>
      </c>
      <c r="C9" s="9">
        <v>80.67</v>
      </c>
      <c r="D9" s="9">
        <v>123.37</v>
      </c>
    </row>
    <row r="10" spans="1:4" x14ac:dyDescent="0.3">
      <c r="A10" s="10" t="s">
        <v>81</v>
      </c>
      <c r="B10" s="9">
        <v>33</v>
      </c>
      <c r="C10" s="9">
        <v>54.57</v>
      </c>
      <c r="D10" s="9">
        <v>80.61</v>
      </c>
    </row>
    <row r="12" spans="1:4" x14ac:dyDescent="0.3">
      <c r="A12" s="11" t="s">
        <v>23</v>
      </c>
      <c r="B12" s="11" t="s">
        <v>19</v>
      </c>
      <c r="C12" s="11" t="s">
        <v>36</v>
      </c>
      <c r="D12" s="11" t="s">
        <v>37</v>
      </c>
    </row>
    <row r="13" spans="1:4" x14ac:dyDescent="0.3">
      <c r="A13" s="11" t="s">
        <v>24</v>
      </c>
      <c r="B13" s="9">
        <v>9.5399999999999991</v>
      </c>
      <c r="C13" s="9">
        <v>14.54</v>
      </c>
      <c r="D13" s="9">
        <v>23.52</v>
      </c>
    </row>
  </sheetData>
  <sheetProtection algorithmName="SHA-512" hashValue="6lvHTNhmsgnVX9g8/dbtDSza1ZyXo0g5iVqTozrJ0LO6pduH1u+qvUwcytKGXNQH4BW4HtIJb5cCGAWAQzhlUg==" saltValue="XsATuicqU3AKB0xEodbfb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3e1e98-c360-4268-a517-75479ec6245c">
      <Terms xmlns="http://schemas.microsoft.com/office/infopath/2007/PartnerControls"/>
    </lcf76f155ced4ddcb4097134ff3c332f>
    <TaxCatchAll xmlns="f8430475-93aa-4006-b7e1-6f3f36d2c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C646E068C9B478D1A85867758A98E" ma:contentTypeVersion="14" ma:contentTypeDescription="Create a new document." ma:contentTypeScope="" ma:versionID="bc313fc665c0d8ed39ee9146a2484d99">
  <xsd:schema xmlns:xsd="http://www.w3.org/2001/XMLSchema" xmlns:xs="http://www.w3.org/2001/XMLSchema" xmlns:p="http://schemas.microsoft.com/office/2006/metadata/properties" xmlns:ns2="54d58d62-50ae-48d4-8e1f-0581b0dbb185" xmlns:ns3="bd3e1e98-c360-4268-a517-75479ec6245c" xmlns:ns4="f8430475-93aa-4006-b7e1-6f3f36d2c27e" targetNamespace="http://schemas.microsoft.com/office/2006/metadata/properties" ma:root="true" ma:fieldsID="05d4723b0385fb4108d19f4aa11ec144" ns2:_="" ns3:_="" ns4:_="">
    <xsd:import namespace="54d58d62-50ae-48d4-8e1f-0581b0dbb185"/>
    <xsd:import namespace="bd3e1e98-c360-4268-a517-75479ec6245c"/>
    <xsd:import namespace="f8430475-93aa-4006-b7e1-6f3f36d2c27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58d62-50ae-48d4-8e1f-0581b0dbb1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3e1e98-c360-4268-a517-75479ec624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d8f4cf8-70f0-4f4d-9fbb-9dd7eb11f25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430475-93aa-4006-b7e1-6f3f36d2c27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ed246c1-3465-4391-b743-5fabeee665da}" ma:internalName="TaxCatchAll" ma:showField="CatchAllData" ma:web="54d58d62-50ae-48d4-8e1f-0581b0dbb1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87B16-3C78-4367-A1C3-D4FD40BB0E2F}">
  <ds:schemaRefs>
    <ds:schemaRef ds:uri="http://schemas.microsoft.com/sharepoint/v3/contenttype/forms"/>
  </ds:schemaRefs>
</ds:datastoreItem>
</file>

<file path=customXml/itemProps2.xml><?xml version="1.0" encoding="utf-8"?>
<ds:datastoreItem xmlns:ds="http://schemas.openxmlformats.org/officeDocument/2006/customXml" ds:itemID="{F627FB5B-C363-4F50-87B3-7E36F4B12C7D}">
  <ds:schemaRefs>
    <ds:schemaRef ds:uri="http://purl.org/dc/elements/1.1/"/>
    <ds:schemaRef ds:uri="http://schemas.microsoft.com/office/2006/metadata/properties"/>
    <ds:schemaRef ds:uri="54d58d62-50ae-48d4-8e1f-0581b0dbb185"/>
    <ds:schemaRef ds:uri="http://purl.org/dc/terms/"/>
    <ds:schemaRef ds:uri="http://schemas.openxmlformats.org/package/2006/metadata/core-properties"/>
    <ds:schemaRef ds:uri="bd3e1e98-c360-4268-a517-75479ec6245c"/>
    <ds:schemaRef ds:uri="http://schemas.microsoft.com/office/2006/documentManagement/types"/>
    <ds:schemaRef ds:uri="http://schemas.microsoft.com/office/infopath/2007/PartnerControls"/>
    <ds:schemaRef ds:uri="f8430475-93aa-4006-b7e1-6f3f36d2c27e"/>
    <ds:schemaRef ds:uri="http://www.w3.org/XML/1998/namespace"/>
    <ds:schemaRef ds:uri="http://purl.org/dc/dcmitype/"/>
  </ds:schemaRefs>
</ds:datastoreItem>
</file>

<file path=customXml/itemProps3.xml><?xml version="1.0" encoding="utf-8"?>
<ds:datastoreItem xmlns:ds="http://schemas.openxmlformats.org/officeDocument/2006/customXml" ds:itemID="{C82DEEE0-72E3-4EE4-A7E8-E7CAC4652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d58d62-50ae-48d4-8e1f-0581b0dbb185"/>
    <ds:schemaRef ds:uri="bd3e1e98-c360-4268-a517-75479ec6245c"/>
    <ds:schemaRef ds:uri="f8430475-93aa-4006-b7e1-6f3f36d2c2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Cafeteria by BU</vt:lpstr>
      <vt:lpstr>Premiums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Scout Bidleman</cp:lastModifiedBy>
  <cp:revision/>
  <dcterms:created xsi:type="dcterms:W3CDTF">2024-07-31T19:14:04Z</dcterms:created>
  <dcterms:modified xsi:type="dcterms:W3CDTF">2025-01-11T06:28:19Z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0x0101002D0C646E068C9B478D1A85867758A98E</vt:lpwstr>
  </property>
  <property fmtid="{D5CDD505-2E9C-101B-9397-08002B2CF9AE}" pid="3" name="MediaServiceImageTags">
    <vt:lpwstr/>
  </property>
</Properties>
</file>