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66925"/>
  <mc:AlternateContent xmlns:mc="http://schemas.openxmlformats.org/markup-compatibility/2006">
    <mc:Choice Requires="x15">
      <x15ac:absPath xmlns:x15ac="http://schemas.microsoft.com/office/spreadsheetml/2010/11/ac" url="S:\5_Benefits\Open Enrollment\2026 Open Enrollment\Cafeteria and Premiums\"/>
    </mc:Choice>
  </mc:AlternateContent>
  <xr:revisionPtr revIDLastSave="0" documentId="13_ncr:1_{8BAFB789-1BF3-42FB-BDBC-BFC9FDE55FC4}" xr6:coauthVersionLast="47" xr6:coauthVersionMax="47" xr10:uidLastSave="{00000000-0000-0000-0000-000000000000}"/>
  <bookViews>
    <workbookView xWindow="-120" yWindow="-120" windowWidth="29040" windowHeight="15840" xr2:uid="{00000000-000D-0000-FFFF-FFFF00000000}"/>
  </bookViews>
  <sheets>
    <sheet name="2026 Benefits Calculator" sheetId="7" r:id="rId1"/>
    <sheet name="Cafeteria by BU" sheetId="2" state="hidden" r:id="rId2"/>
    <sheet name="Premium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7" l="1"/>
  <c r="L35" i="7"/>
  <c r="F35" i="7"/>
  <c r="L34" i="7"/>
  <c r="F34" i="7"/>
  <c r="L33" i="7"/>
  <c r="F33" i="7"/>
  <c r="L37" i="7" l="1"/>
  <c r="L38" i="7" s="1"/>
  <c r="A2" i="2" l="1"/>
  <c r="F32" i="7" s="1"/>
  <c r="F37" i="7" s="1"/>
  <c r="F38" i="7" s="1"/>
  <c r="A4" i="2"/>
  <c r="A6" i="2"/>
  <c r="A5" i="2"/>
  <c r="A7" i="2"/>
  <c r="A11" i="2"/>
  <c r="A9" i="2"/>
  <c r="A10" i="2"/>
  <c r="A8" i="2"/>
  <c r="A12" i="2"/>
  <c r="A13" i="2"/>
  <c r="A14" i="2"/>
  <c r="A15" i="2"/>
  <c r="A3" i="2"/>
</calcChain>
</file>

<file path=xl/sharedStrings.xml><?xml version="1.0" encoding="utf-8"?>
<sst xmlns="http://schemas.openxmlformats.org/spreadsheetml/2006/main" count="123" uniqueCount="78">
  <si>
    <t>Sample Calculation</t>
  </si>
  <si>
    <t>Calculator</t>
  </si>
  <si>
    <t>Bargaining Unit</t>
  </si>
  <si>
    <t>Medical Plan</t>
  </si>
  <si>
    <t>BSCA Tandem PPO</t>
  </si>
  <si>
    <t>Medical Tier</t>
  </si>
  <si>
    <t>Employee Only</t>
  </si>
  <si>
    <t>Dental Plan</t>
  </si>
  <si>
    <t>Delta Dental</t>
  </si>
  <si>
    <t>Dental Tier</t>
  </si>
  <si>
    <t>Vision Plan</t>
  </si>
  <si>
    <t>VSP Vision</t>
  </si>
  <si>
    <t>Vision Tier</t>
  </si>
  <si>
    <t>$</t>
  </si>
  <si>
    <r>
      <t>Cafeteria</t>
    </r>
    <r>
      <rPr>
        <sz val="11"/>
        <color rgb="FF01426A"/>
        <rFont val="Open Sans"/>
        <family val="2"/>
      </rPr>
      <t xml:space="preserve"> (Monthly)</t>
    </r>
  </si>
  <si>
    <r>
      <t xml:space="preserve">Medical Premium </t>
    </r>
    <r>
      <rPr>
        <sz val="11"/>
        <color rgb="FF01426A"/>
        <rFont val="Open Sans"/>
        <family val="2"/>
      </rPr>
      <t>(Monthly)</t>
    </r>
  </si>
  <si>
    <r>
      <t xml:space="preserve">Dental Premium </t>
    </r>
    <r>
      <rPr>
        <sz val="11"/>
        <color rgb="FF01426A"/>
        <rFont val="Open Sans"/>
        <family val="2"/>
      </rPr>
      <t>(Monthly)</t>
    </r>
  </si>
  <si>
    <r>
      <t xml:space="preserve">Vision Premium </t>
    </r>
    <r>
      <rPr>
        <sz val="11"/>
        <color rgb="FF01426A"/>
        <rFont val="Open Sans"/>
        <family val="2"/>
      </rPr>
      <t>(Monthly)</t>
    </r>
  </si>
  <si>
    <r>
      <t xml:space="preserve">Net Impact </t>
    </r>
    <r>
      <rPr>
        <sz val="11"/>
        <color rgb="FF01426A"/>
        <rFont val="Open Sans"/>
        <family val="2"/>
      </rPr>
      <t>(Monthly)</t>
    </r>
  </si>
  <si>
    <r>
      <t xml:space="preserve">Net Impact </t>
    </r>
    <r>
      <rPr>
        <sz val="11"/>
        <color rgb="FF01426A"/>
        <rFont val="Open Sans"/>
        <family val="2"/>
      </rPr>
      <t>(Semi-Monthly)</t>
    </r>
  </si>
  <si>
    <t>Assocation + Unit</t>
  </si>
  <si>
    <t>Association</t>
  </si>
  <si>
    <t>Unit</t>
  </si>
  <si>
    <t>Classification</t>
  </si>
  <si>
    <t>Employee + 1</t>
  </si>
  <si>
    <t>Family</t>
  </si>
  <si>
    <t>SLOCEA</t>
  </si>
  <si>
    <t>01, 05, 13</t>
  </si>
  <si>
    <t>Public Services, Supervisory, Clerical</t>
  </si>
  <si>
    <t>02</t>
  </si>
  <si>
    <t>Trades, Crafts, &amp; Services</t>
  </si>
  <si>
    <t>DSA</t>
  </si>
  <si>
    <t>03, 14, 21 &amp; 22</t>
  </si>
  <si>
    <t>Law Enforcement, Supervisory Law Enforcement, &amp; Dispatchers</t>
  </si>
  <si>
    <t>SLOPA</t>
  </si>
  <si>
    <t>04</t>
  </si>
  <si>
    <t>Prosecuting Attorneys</t>
  </si>
  <si>
    <t>DAIA</t>
  </si>
  <si>
    <t>06</t>
  </si>
  <si>
    <t>DA Investigators</t>
  </si>
  <si>
    <t>MGMT</t>
  </si>
  <si>
    <t>07-11</t>
  </si>
  <si>
    <t>Operations &amp; Staff, MGMT. Elected Officials, Conf.</t>
  </si>
  <si>
    <t>DCCA</t>
  </si>
  <si>
    <t>12</t>
  </si>
  <si>
    <t>Confidential Attorneys</t>
  </si>
  <si>
    <t>SLOCSMA</t>
  </si>
  <si>
    <t>15</t>
  </si>
  <si>
    <t>Law Enforcement Operations &amp; Staff MGMT.</t>
  </si>
  <si>
    <t>16</t>
  </si>
  <si>
    <t>Law Enforcement MGMT</t>
  </si>
  <si>
    <t>17</t>
  </si>
  <si>
    <t>County Supervisors</t>
  </si>
  <si>
    <t>SDSA</t>
  </si>
  <si>
    <t>27</t>
  </si>
  <si>
    <t>Sworn Deputy Sheriffs Association</t>
  </si>
  <si>
    <t>28</t>
  </si>
  <si>
    <t>Sworn Deputy Sheriffs Association - Supervisory</t>
  </si>
  <si>
    <t>SLOCPPOA</t>
  </si>
  <si>
    <t>31</t>
  </si>
  <si>
    <t>Probation Officers</t>
  </si>
  <si>
    <t>32</t>
  </si>
  <si>
    <t>Probation Officers - Supervisory</t>
  </si>
  <si>
    <t>Medical Plans</t>
  </si>
  <si>
    <t>BSCA Choice PPO</t>
  </si>
  <si>
    <t>BSCA Care PPO</t>
  </si>
  <si>
    <t>BSCA EPO</t>
  </si>
  <si>
    <t>BSCA HDHP</t>
  </si>
  <si>
    <t>Dental Plans</t>
  </si>
  <si>
    <t>Aetna Dental</t>
  </si>
  <si>
    <t>UEC</t>
  </si>
  <si>
    <r>
      <rPr>
        <sz val="11"/>
        <color rgb="FF01426A"/>
        <rFont val="Open Sans"/>
        <family val="2"/>
      </rPr>
      <t xml:space="preserve">Use this tool to see how the 2026 healthcare premiums and County cafeteria contributions translate into your monthly costs and take-home pay. 
</t>
    </r>
    <r>
      <rPr>
        <b/>
        <i/>
        <sz val="11"/>
        <color rgb="FFFF0000"/>
        <rFont val="Open Sans"/>
        <family val="2"/>
      </rPr>
      <t xml:space="preserve">               This calculator is for permanent full-time employees only; contact your Department HR for part-time estimates.</t>
    </r>
  </si>
  <si>
    <r>
      <rPr>
        <sz val="11"/>
        <color rgb="FF01426A"/>
        <rFont val="Open Sans"/>
        <family val="2"/>
      </rPr>
      <t xml:space="preserve">The net cost impact is calculated by taking your monthly County cafeteria contribution and subtracting the monthly medical, dental, and vision premiums of your selected insurance plans. 
          If net cost impact is </t>
    </r>
    <r>
      <rPr>
        <b/>
        <sz val="11"/>
        <color rgb="FF6CC24A"/>
        <rFont val="Open Sans"/>
        <family val="2"/>
      </rPr>
      <t>positive</t>
    </r>
    <r>
      <rPr>
        <sz val="11"/>
        <color rgb="FF01426A"/>
        <rFont val="Open Sans"/>
        <family val="2"/>
      </rPr>
      <t xml:space="preserve"> - you will receive this amount as a café cash out.
          If net cost impact is </t>
    </r>
    <r>
      <rPr>
        <b/>
        <sz val="11"/>
        <color rgb="FFC00000"/>
        <rFont val="Open Sans"/>
        <family val="2"/>
      </rPr>
      <t>negative</t>
    </r>
    <r>
      <rPr>
        <sz val="11"/>
        <color rgb="FF01426A"/>
        <rFont val="Open Sans"/>
        <family val="2"/>
      </rPr>
      <t xml:space="preserve"> - you will pay this amount out of pocket.</t>
    </r>
  </si>
  <si>
    <t xml:space="preserve">Use the drop downs below to select bargaining unit, healthcare plans, and enrollment tiers. The net impact will be automatically calculated below.
</t>
  </si>
  <si>
    <t>VERSION 20251106</t>
  </si>
  <si>
    <t>COUNTY OF SAN LUIS OBISPO
2026 HEALTHCARE NET IMPACT CALCULATOR</t>
  </si>
  <si>
    <t>SLOCEA (01, 05, 13)</t>
  </si>
  <si>
    <t>Below is a sample calculation for a SLOCEA (BU 01) employee enrolling in employee only tier for the BSCA Tandem PPO, Delta Dental, and VSP Vision. Based on the cafeteria and premium, the employee will pay $16.80/month out of pocket for healthcare premiums.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</si>
</sst>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Open Sans"/>
      <family val="2"/>
    </font>
    <font>
      <sz val="16"/>
      <color theme="1"/>
      <name val="Open Sans"/>
      <family val="2"/>
    </font>
    <font>
      <b/>
      <sz val="16"/>
      <color theme="1"/>
      <name val="Open Sans"/>
      <family val="2"/>
    </font>
    <font>
      <b/>
      <i/>
      <sz val="11"/>
      <color rgb="FFFF0000"/>
      <name val="Open Sans"/>
      <family val="2"/>
    </font>
    <font>
      <b/>
      <sz val="11"/>
      <color rgb="FF6CC24A"/>
      <name val="Open Sans"/>
      <family val="2"/>
    </font>
    <font>
      <b/>
      <sz val="11"/>
      <color rgb="FFC00000"/>
      <name val="Open Sans"/>
      <family val="2"/>
    </font>
    <font>
      <b/>
      <sz val="14"/>
      <color rgb="FF01426A"/>
      <name val="Open Sans"/>
      <family val="2"/>
    </font>
    <font>
      <b/>
      <sz val="16"/>
      <color rgb="FF01426A"/>
      <name val="Open Sans"/>
      <family val="2"/>
    </font>
    <font>
      <sz val="11"/>
      <color rgb="FF01426A"/>
      <name val="Open Sans"/>
      <family val="2"/>
    </font>
    <font>
      <b/>
      <sz val="11"/>
      <color rgb="FF01426A"/>
      <name val="Open Sans"/>
      <family val="2"/>
    </font>
    <font>
      <sz val="11"/>
      <color theme="0"/>
      <name val="Open Sans"/>
      <family val="2"/>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01426A"/>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rgb="FF6CC24A"/>
      </bottom>
      <diagonal/>
    </border>
    <border>
      <left/>
      <right/>
      <top style="medium">
        <color rgb="FF6CC24A"/>
      </top>
      <bottom style="medium">
        <color rgb="FF6CC24A"/>
      </bottom>
      <diagonal/>
    </border>
    <border>
      <left style="medium">
        <color rgb="FF01426A"/>
      </left>
      <right/>
      <top style="medium">
        <color rgb="FF01426A"/>
      </top>
      <bottom/>
      <diagonal/>
    </border>
    <border>
      <left/>
      <right/>
      <top style="medium">
        <color rgb="FF01426A"/>
      </top>
      <bottom/>
      <diagonal/>
    </border>
    <border>
      <left/>
      <right style="medium">
        <color rgb="FF01426A"/>
      </right>
      <top style="medium">
        <color rgb="FF01426A"/>
      </top>
      <bottom/>
      <diagonal/>
    </border>
    <border>
      <left style="medium">
        <color rgb="FF01426A"/>
      </left>
      <right/>
      <top/>
      <bottom/>
      <diagonal/>
    </border>
    <border>
      <left/>
      <right style="medium">
        <color rgb="FF01426A"/>
      </right>
      <top/>
      <bottom/>
      <diagonal/>
    </border>
    <border>
      <left style="medium">
        <color rgb="FF01426A"/>
      </left>
      <right/>
      <top/>
      <bottom style="medium">
        <color rgb="FF01426A"/>
      </bottom>
      <diagonal/>
    </border>
    <border>
      <left/>
      <right/>
      <top/>
      <bottom style="medium">
        <color rgb="FF01426A"/>
      </bottom>
      <diagonal/>
    </border>
    <border>
      <left/>
      <right style="medium">
        <color rgb="FF01426A"/>
      </right>
      <top/>
      <bottom style="medium">
        <color rgb="FF01426A"/>
      </bottom>
      <diagonal/>
    </border>
    <border>
      <left/>
      <right/>
      <top/>
      <bottom style="double">
        <color rgb="FF01426A"/>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49" fontId="0" fillId="0" borderId="0" xfId="0" applyNumberFormat="1" applyAlignment="1">
      <alignment horizontal="center"/>
    </xf>
    <xf numFmtId="0" fontId="0" fillId="0" borderId="0" xfId="0" applyAlignment="1">
      <alignment horizontal="center"/>
    </xf>
    <xf numFmtId="0" fontId="2" fillId="0" borderId="0" xfId="0" applyFont="1" applyAlignment="1">
      <alignment horizontal="center"/>
    </xf>
    <xf numFmtId="49" fontId="2" fillId="0" borderId="0" xfId="0" applyNumberFormat="1" applyFont="1" applyAlignment="1">
      <alignment horizontal="center"/>
    </xf>
    <xf numFmtId="0" fontId="2" fillId="0" borderId="0" xfId="0" applyFont="1"/>
    <xf numFmtId="0" fontId="3" fillId="0" borderId="0" xfId="0" applyFont="1"/>
    <xf numFmtId="0" fontId="2" fillId="3" borderId="1" xfId="0" applyFont="1" applyFill="1" applyBorder="1"/>
    <xf numFmtId="44" fontId="0" fillId="0" borderId="1" xfId="1" applyFont="1" applyBorder="1"/>
    <xf numFmtId="0" fontId="2" fillId="4" borderId="1" xfId="0" applyFont="1" applyFill="1" applyBorder="1"/>
    <xf numFmtId="0" fontId="2" fillId="5" borderId="1" xfId="0" applyFont="1" applyFill="1" applyBorder="1"/>
    <xf numFmtId="0" fontId="2" fillId="3" borderId="1" xfId="0" applyFont="1" applyFill="1" applyBorder="1" applyAlignment="1">
      <alignment vertical="center"/>
    </xf>
    <xf numFmtId="0" fontId="0" fillId="6" borderId="0" xfId="0" applyFill="1" applyAlignment="1">
      <alignment horizontal="center"/>
    </xf>
    <xf numFmtId="49" fontId="0" fillId="6" borderId="0" xfId="0" applyNumberFormat="1" applyFill="1" applyAlignment="1">
      <alignment horizontal="center"/>
    </xf>
    <xf numFmtId="44" fontId="0" fillId="6" borderId="0" xfId="1" applyFont="1" applyFill="1" applyAlignment="1">
      <alignment horizontal="left" vertical="center"/>
    </xf>
    <xf numFmtId="0" fontId="3" fillId="7" borderId="0" xfId="0" applyFont="1" applyFill="1"/>
    <xf numFmtId="0" fontId="3" fillId="2" borderId="0" xfId="0" applyFont="1" applyFill="1"/>
    <xf numFmtId="0" fontId="4" fillId="7" borderId="0" xfId="0" applyFont="1" applyFill="1"/>
    <xf numFmtId="0" fontId="4" fillId="2" borderId="0" xfId="0" applyFont="1" applyFill="1"/>
    <xf numFmtId="0" fontId="4" fillId="0" borderId="0" xfId="0" applyFont="1"/>
    <xf numFmtId="0" fontId="5" fillId="2" borderId="0" xfId="0" applyFont="1" applyFill="1" applyAlignment="1">
      <alignment wrapText="1"/>
    </xf>
    <xf numFmtId="0" fontId="5" fillId="2" borderId="0" xfId="0" applyFont="1" applyFill="1"/>
    <xf numFmtId="0" fontId="11" fillId="2" borderId="0" xfId="0" applyFont="1" applyFill="1"/>
    <xf numFmtId="0" fontId="11" fillId="0" borderId="0" xfId="0" applyFont="1"/>
    <xf numFmtId="0" fontId="11" fillId="2" borderId="4" xfId="0" applyFont="1" applyFill="1" applyBorder="1"/>
    <xf numFmtId="0" fontId="11" fillId="2" borderId="5" xfId="0" applyFont="1" applyFill="1" applyBorder="1"/>
    <xf numFmtId="0" fontId="11" fillId="2" borderId="6" xfId="0" applyFont="1" applyFill="1" applyBorder="1"/>
    <xf numFmtId="0" fontId="11" fillId="2" borderId="7" xfId="0" applyFont="1" applyFill="1" applyBorder="1"/>
    <xf numFmtId="0" fontId="12" fillId="2" borderId="0" xfId="0" applyFont="1" applyFill="1"/>
    <xf numFmtId="0" fontId="11" fillId="2" borderId="2" xfId="0" applyFont="1" applyFill="1" applyBorder="1" applyAlignment="1">
      <alignment horizontal="center"/>
    </xf>
    <xf numFmtId="0" fontId="11" fillId="2" borderId="8" xfId="0" applyFont="1" applyFill="1" applyBorder="1"/>
    <xf numFmtId="0" fontId="11" fillId="2" borderId="2" xfId="0" applyFont="1" applyFill="1" applyBorder="1" applyAlignment="1" applyProtection="1">
      <alignment horizontal="center"/>
      <protection locked="0"/>
    </xf>
    <xf numFmtId="0" fontId="11" fillId="2" borderId="9" xfId="0" applyFont="1" applyFill="1" applyBorder="1"/>
    <xf numFmtId="0" fontId="11" fillId="2" borderId="10" xfId="0" applyFont="1" applyFill="1" applyBorder="1"/>
    <xf numFmtId="0" fontId="11" fillId="2" borderId="11" xfId="0" applyFont="1" applyFill="1" applyBorder="1"/>
    <xf numFmtId="0" fontId="11" fillId="2" borderId="3" xfId="0" applyFont="1" applyFill="1" applyBorder="1" applyAlignment="1">
      <alignment horizontal="center"/>
    </xf>
    <xf numFmtId="0" fontId="11" fillId="2" borderId="10" xfId="0" applyFont="1" applyFill="1" applyBorder="1" applyAlignment="1">
      <alignment horizontal="center"/>
    </xf>
    <xf numFmtId="0" fontId="11" fillId="2" borderId="0" xfId="0" applyFont="1" applyFill="1" applyAlignment="1">
      <alignment horizontal="center"/>
    </xf>
    <xf numFmtId="0" fontId="11" fillId="2" borderId="0" xfId="0" applyFont="1" applyFill="1" applyAlignment="1">
      <alignment horizontal="right"/>
    </xf>
    <xf numFmtId="2" fontId="11" fillId="2" borderId="0" xfId="0" applyNumberFormat="1" applyFont="1" applyFill="1" applyAlignment="1">
      <alignment horizontal="right" vertical="center"/>
    </xf>
    <xf numFmtId="2" fontId="11" fillId="2" borderId="12" xfId="0" applyNumberFormat="1" applyFont="1" applyFill="1" applyBorder="1" applyAlignment="1">
      <alignment horizontal="right" vertical="center"/>
    </xf>
    <xf numFmtId="0" fontId="13" fillId="7" borderId="0" xfId="0" applyFont="1" applyFill="1" applyAlignment="1">
      <alignment horizontal="right" vertical="center"/>
    </xf>
    <xf numFmtId="0" fontId="11" fillId="2" borderId="0" xfId="0" applyFont="1" applyFill="1" applyAlignment="1">
      <alignment horizontal="left" vertical="center" wrapText="1"/>
    </xf>
    <xf numFmtId="0" fontId="10" fillId="2" borderId="10" xfId="0" applyFont="1" applyFill="1" applyBorder="1" applyAlignment="1">
      <alignment horizontal="center" wrapText="1"/>
    </xf>
    <xf numFmtId="0" fontId="10" fillId="2" borderId="10" xfId="0" applyFont="1" applyFill="1" applyBorder="1" applyAlignment="1">
      <alignment horizontal="center"/>
    </xf>
    <xf numFmtId="0" fontId="3" fillId="2" borderId="0" xfId="0" applyFont="1" applyFill="1" applyAlignment="1">
      <alignment horizontal="left" vertical="center" wrapText="1"/>
    </xf>
    <xf numFmtId="0" fontId="9" fillId="2" borderId="0" xfId="0" applyFont="1" applyFill="1" applyAlignment="1">
      <alignment horizontal="center" vertical="center" wrapText="1"/>
    </xf>
    <xf numFmtId="0" fontId="9" fillId="2" borderId="0" xfId="0" applyFont="1" applyFill="1" applyAlignment="1">
      <alignment horizontal="center" vertical="center"/>
    </xf>
  </cellXfs>
  <cellStyles count="2">
    <cellStyle name="Currency" xfId="1" builtinId="4"/>
    <cellStyle name="Normal" xfId="0" builtinId="0"/>
  </cellStyles>
  <dxfs count="4">
    <dxf>
      <font>
        <color auto="1"/>
      </font>
      <fill>
        <patternFill>
          <bgColor theme="0"/>
        </patternFill>
      </fill>
    </dxf>
    <dxf>
      <font>
        <color theme="9" tint="-0.24994659260841701"/>
      </font>
      <fill>
        <patternFill>
          <bgColor theme="9" tint="0.79998168889431442"/>
        </patternFill>
      </fill>
    </dxf>
    <dxf>
      <font>
        <color rgb="FFC00000"/>
      </font>
      <fill>
        <patternFill>
          <bgColor rgb="FFFFCCCC"/>
        </patternFill>
      </fill>
    </dxf>
    <dxf>
      <font>
        <color auto="1"/>
      </font>
      <fill>
        <patternFill>
          <bgColor theme="0"/>
        </patternFill>
      </fill>
    </dxf>
  </dxfs>
  <tableStyles count="0" defaultTableStyle="TableStyleMedium2" defaultPivotStyle="PivotStyleMedium9"/>
  <colors>
    <mruColors>
      <color rgb="FF01426A"/>
      <color rgb="FFFFCCCC"/>
      <color rgb="FF6CC24A"/>
      <color rgb="FFFFCCFF"/>
      <color rgb="FFFFE1FF"/>
      <color rgb="FF006600"/>
      <color rgb="FFE5E5FF"/>
      <color rgb="FFCCCCFF"/>
      <color rgb="FF0000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47861-6ADF-46AB-8BAF-4F0BE32BB2AD}">
  <sheetPr codeName="Sheet1"/>
  <dimension ref="A1:O42"/>
  <sheetViews>
    <sheetView tabSelected="1" topLeftCell="A4" zoomScale="93" zoomScaleNormal="93" workbookViewId="0">
      <selection activeCell="C10" sqref="C10:G10"/>
    </sheetView>
  </sheetViews>
  <sheetFormatPr defaultColWidth="0" defaultRowHeight="16.5" zeroHeight="1" x14ac:dyDescent="0.3"/>
  <cols>
    <col min="1" max="1" width="6.28515625" style="6" customWidth="1"/>
    <col min="2" max="2" width="8.85546875" style="6" customWidth="1"/>
    <col min="3" max="3" width="2.7109375" style="6" customWidth="1"/>
    <col min="4" max="4" width="29.7109375" style="6" bestFit="1" customWidth="1"/>
    <col min="5" max="5" width="5.7109375" style="6" customWidth="1"/>
    <col min="6" max="6" width="20.7109375" style="6" customWidth="1"/>
    <col min="7" max="7" width="2.7109375" style="6" customWidth="1"/>
    <col min="8" max="8" width="8.85546875" style="6" customWidth="1"/>
    <col min="9" max="9" width="2.7109375" style="6" customWidth="1"/>
    <col min="10" max="10" width="29.7109375" style="6" customWidth="1"/>
    <col min="11" max="11" width="5.7109375" style="6" customWidth="1"/>
    <col min="12" max="12" width="20.7109375" style="6" customWidth="1"/>
    <col min="13" max="13" width="2.7109375" style="6" customWidth="1"/>
    <col min="14" max="14" width="8.85546875" style="6" customWidth="1"/>
    <col min="15" max="15" width="6.28515625" style="6" customWidth="1"/>
    <col min="16" max="16384" width="8.85546875" style="6" hidden="1"/>
  </cols>
  <sheetData>
    <row r="1" spans="1:15" ht="15.6" customHeight="1" x14ac:dyDescent="0.3">
      <c r="A1" s="15"/>
      <c r="B1" s="15"/>
      <c r="C1" s="15"/>
      <c r="D1" s="15"/>
      <c r="E1" s="15"/>
      <c r="F1" s="15"/>
      <c r="G1" s="15"/>
      <c r="H1" s="15"/>
      <c r="I1" s="15"/>
      <c r="J1" s="15"/>
      <c r="K1" s="15"/>
      <c r="L1" s="15"/>
      <c r="M1" s="15"/>
      <c r="N1" s="15"/>
      <c r="O1" s="41"/>
    </row>
    <row r="2" spans="1:15" x14ac:dyDescent="0.3">
      <c r="A2" s="15"/>
      <c r="B2" s="15"/>
      <c r="C2" s="15"/>
      <c r="D2" s="15"/>
      <c r="E2" s="15"/>
      <c r="F2" s="15"/>
      <c r="G2" s="15"/>
      <c r="H2" s="15"/>
      <c r="I2" s="15"/>
      <c r="J2" s="15"/>
      <c r="K2" s="15"/>
      <c r="L2" s="15"/>
      <c r="M2" s="15"/>
      <c r="N2" s="15"/>
      <c r="O2" s="15"/>
    </row>
    <row r="3" spans="1:15" x14ac:dyDescent="0.3">
      <c r="A3" s="15"/>
      <c r="B3" s="16"/>
      <c r="C3" s="16"/>
      <c r="D3" s="16"/>
      <c r="E3" s="16"/>
      <c r="F3" s="16"/>
      <c r="G3" s="16"/>
      <c r="H3" s="16"/>
      <c r="I3" s="16"/>
      <c r="J3" s="16"/>
      <c r="K3" s="16"/>
      <c r="L3" s="16"/>
      <c r="M3" s="16"/>
      <c r="N3" s="16"/>
      <c r="O3" s="15"/>
    </row>
    <row r="4" spans="1:15" s="19" customFormat="1" ht="44.45" customHeight="1" thickBot="1" x14ac:dyDescent="0.45">
      <c r="A4" s="17"/>
      <c r="B4" s="18"/>
      <c r="C4" s="20"/>
      <c r="D4" s="21"/>
      <c r="E4" s="43" t="s">
        <v>75</v>
      </c>
      <c r="F4" s="44"/>
      <c r="G4" s="44"/>
      <c r="H4" s="44"/>
      <c r="I4" s="44"/>
      <c r="J4" s="44"/>
      <c r="K4" s="44"/>
      <c r="L4" s="21"/>
      <c r="M4" s="21"/>
      <c r="N4" s="18"/>
      <c r="O4" s="17"/>
    </row>
    <row r="5" spans="1:15" ht="9" customHeight="1" x14ac:dyDescent="0.3">
      <c r="A5" s="15"/>
      <c r="B5" s="16"/>
      <c r="C5" s="16"/>
      <c r="D5" s="16"/>
      <c r="E5" s="16"/>
      <c r="F5" s="16"/>
      <c r="G5" s="16"/>
      <c r="H5" s="16"/>
      <c r="I5" s="16"/>
      <c r="J5" s="16"/>
      <c r="K5" s="16"/>
      <c r="L5" s="16"/>
      <c r="M5" s="16"/>
      <c r="N5" s="16"/>
      <c r="O5" s="15"/>
    </row>
    <row r="6" spans="1:15" ht="60" customHeight="1" x14ac:dyDescent="0.3">
      <c r="A6" s="15"/>
      <c r="B6" s="16"/>
      <c r="C6" s="45" t="s">
        <v>71</v>
      </c>
      <c r="D6" s="45"/>
      <c r="E6" s="45"/>
      <c r="F6" s="45"/>
      <c r="G6" s="45"/>
      <c r="H6" s="45"/>
      <c r="I6" s="45"/>
      <c r="J6" s="45"/>
      <c r="K6" s="45"/>
      <c r="L6" s="45"/>
      <c r="M6" s="45"/>
      <c r="N6" s="16"/>
      <c r="O6" s="15"/>
    </row>
    <row r="7" spans="1:15" ht="61.15" customHeight="1" x14ac:dyDescent="0.3">
      <c r="A7" s="15"/>
      <c r="B7" s="16"/>
      <c r="C7" s="45" t="s">
        <v>72</v>
      </c>
      <c r="D7" s="45"/>
      <c r="E7" s="45"/>
      <c r="F7" s="45"/>
      <c r="G7" s="45"/>
      <c r="H7" s="45"/>
      <c r="I7" s="45"/>
      <c r="J7" s="45"/>
      <c r="K7" s="45"/>
      <c r="L7" s="45"/>
      <c r="M7" s="45"/>
      <c r="N7" s="16"/>
      <c r="O7" s="15"/>
    </row>
    <row r="8" spans="1:15" ht="3.75" customHeight="1" x14ac:dyDescent="0.3">
      <c r="A8" s="15"/>
      <c r="B8" s="16"/>
      <c r="C8" s="16"/>
      <c r="D8" s="16"/>
      <c r="E8" s="16"/>
      <c r="F8" s="16"/>
      <c r="G8" s="16"/>
      <c r="H8" s="16"/>
      <c r="I8" s="16"/>
      <c r="J8" s="16"/>
      <c r="K8" s="16"/>
      <c r="L8" s="16"/>
      <c r="M8" s="16"/>
      <c r="N8" s="16"/>
      <c r="O8" s="15"/>
    </row>
    <row r="9" spans="1:15" ht="15.6" customHeight="1" x14ac:dyDescent="0.3">
      <c r="A9" s="15"/>
      <c r="B9" s="16"/>
      <c r="C9" s="46" t="s">
        <v>0</v>
      </c>
      <c r="D9" s="46"/>
      <c r="E9" s="46"/>
      <c r="F9" s="46"/>
      <c r="G9" s="46"/>
      <c r="H9" s="16"/>
      <c r="I9" s="47" t="s">
        <v>1</v>
      </c>
      <c r="J9" s="47"/>
      <c r="K9" s="47"/>
      <c r="L9" s="47"/>
      <c r="M9" s="47"/>
      <c r="N9" s="16"/>
      <c r="O9" s="15"/>
    </row>
    <row r="10" spans="1:15" ht="78.599999999999994" customHeight="1" x14ac:dyDescent="0.3">
      <c r="A10" s="15"/>
      <c r="B10" s="16"/>
      <c r="C10" s="42" t="s">
        <v>77</v>
      </c>
      <c r="D10" s="42"/>
      <c r="E10" s="42"/>
      <c r="F10" s="42"/>
      <c r="G10" s="42"/>
      <c r="H10" s="22"/>
      <c r="I10" s="42" t="s">
        <v>73</v>
      </c>
      <c r="J10" s="42"/>
      <c r="K10" s="42"/>
      <c r="L10" s="42"/>
      <c r="M10" s="42"/>
      <c r="N10" s="16"/>
      <c r="O10" s="15"/>
    </row>
    <row r="11" spans="1:15" ht="17.25" thickBot="1" x14ac:dyDescent="0.35">
      <c r="A11" s="15"/>
      <c r="B11" s="16"/>
      <c r="C11" s="23"/>
      <c r="D11" s="22"/>
      <c r="E11" s="22"/>
      <c r="F11" s="22"/>
      <c r="G11" s="22"/>
      <c r="H11" s="22"/>
      <c r="I11" s="22"/>
      <c r="J11" s="22"/>
      <c r="K11" s="22"/>
      <c r="L11" s="22"/>
      <c r="M11" s="22"/>
      <c r="N11" s="16"/>
      <c r="O11" s="15"/>
    </row>
    <row r="12" spans="1:15" ht="9" customHeight="1" x14ac:dyDescent="0.3">
      <c r="A12" s="15"/>
      <c r="B12" s="16"/>
      <c r="C12" s="24"/>
      <c r="D12" s="25"/>
      <c r="E12" s="25"/>
      <c r="F12" s="25"/>
      <c r="G12" s="26"/>
      <c r="H12" s="22"/>
      <c r="I12" s="24"/>
      <c r="J12" s="25"/>
      <c r="K12" s="25"/>
      <c r="L12" s="25"/>
      <c r="M12" s="26"/>
      <c r="N12" s="16"/>
      <c r="O12" s="15"/>
    </row>
    <row r="13" spans="1:15" ht="17.25" thickBot="1" x14ac:dyDescent="0.35">
      <c r="A13" s="15"/>
      <c r="B13" s="16"/>
      <c r="C13" s="27"/>
      <c r="D13" s="28" t="s">
        <v>2</v>
      </c>
      <c r="E13" s="22"/>
      <c r="F13" s="29" t="s">
        <v>76</v>
      </c>
      <c r="G13" s="30"/>
      <c r="H13" s="22"/>
      <c r="I13" s="27"/>
      <c r="J13" s="28" t="s">
        <v>2</v>
      </c>
      <c r="K13" s="22"/>
      <c r="L13" s="31"/>
      <c r="M13" s="30"/>
      <c r="N13" s="16"/>
      <c r="O13" s="15"/>
    </row>
    <row r="14" spans="1:15" ht="9" customHeight="1" thickBot="1" x14ac:dyDescent="0.35">
      <c r="A14" s="15"/>
      <c r="B14" s="16"/>
      <c r="C14" s="32"/>
      <c r="D14" s="33"/>
      <c r="E14" s="33"/>
      <c r="F14" s="33"/>
      <c r="G14" s="34"/>
      <c r="H14" s="22"/>
      <c r="I14" s="32"/>
      <c r="J14" s="33"/>
      <c r="K14" s="33"/>
      <c r="L14" s="33"/>
      <c r="M14" s="34"/>
      <c r="N14" s="16"/>
      <c r="O14" s="15"/>
    </row>
    <row r="15" spans="1:15" ht="17.25" thickBot="1" x14ac:dyDescent="0.35">
      <c r="A15" s="15"/>
      <c r="B15" s="16"/>
      <c r="C15" s="22"/>
      <c r="D15" s="22"/>
      <c r="E15" s="22"/>
      <c r="F15" s="22"/>
      <c r="G15" s="22"/>
      <c r="H15" s="22"/>
      <c r="I15" s="22"/>
      <c r="J15" s="22"/>
      <c r="K15" s="22"/>
      <c r="L15" s="22"/>
      <c r="M15" s="22"/>
      <c r="N15" s="16"/>
      <c r="O15" s="15"/>
    </row>
    <row r="16" spans="1:15" ht="9" customHeight="1" x14ac:dyDescent="0.3">
      <c r="A16" s="15"/>
      <c r="B16" s="16"/>
      <c r="C16" s="24"/>
      <c r="D16" s="25"/>
      <c r="E16" s="25"/>
      <c r="F16" s="25"/>
      <c r="G16" s="26"/>
      <c r="H16" s="22"/>
      <c r="I16" s="24"/>
      <c r="J16" s="25"/>
      <c r="K16" s="25"/>
      <c r="L16" s="25"/>
      <c r="M16" s="26"/>
      <c r="N16" s="16"/>
      <c r="O16" s="15"/>
    </row>
    <row r="17" spans="1:15" ht="17.25" thickBot="1" x14ac:dyDescent="0.35">
      <c r="A17" s="15"/>
      <c r="B17" s="16"/>
      <c r="C17" s="27"/>
      <c r="D17" s="28" t="s">
        <v>3</v>
      </c>
      <c r="E17" s="22"/>
      <c r="F17" s="29" t="s">
        <v>4</v>
      </c>
      <c r="G17" s="30"/>
      <c r="H17" s="22"/>
      <c r="I17" s="27"/>
      <c r="J17" s="28" t="s">
        <v>3</v>
      </c>
      <c r="K17" s="22"/>
      <c r="L17" s="31"/>
      <c r="M17" s="30"/>
      <c r="N17" s="16"/>
      <c r="O17" s="15"/>
    </row>
    <row r="18" spans="1:15" ht="17.25" thickBot="1" x14ac:dyDescent="0.35">
      <c r="A18" s="15"/>
      <c r="B18" s="16"/>
      <c r="C18" s="27"/>
      <c r="D18" s="28" t="s">
        <v>5</v>
      </c>
      <c r="E18" s="22"/>
      <c r="F18" s="35" t="s">
        <v>6</v>
      </c>
      <c r="G18" s="30"/>
      <c r="H18" s="22"/>
      <c r="I18" s="27"/>
      <c r="J18" s="28" t="s">
        <v>5</v>
      </c>
      <c r="K18" s="22"/>
      <c r="L18" s="31"/>
      <c r="M18" s="30"/>
      <c r="N18" s="16"/>
      <c r="O18" s="15"/>
    </row>
    <row r="19" spans="1:15" ht="9" customHeight="1" thickBot="1" x14ac:dyDescent="0.35">
      <c r="A19" s="15"/>
      <c r="B19" s="16"/>
      <c r="C19" s="32"/>
      <c r="D19" s="33"/>
      <c r="E19" s="33"/>
      <c r="F19" s="33"/>
      <c r="G19" s="34"/>
      <c r="H19" s="22"/>
      <c r="I19" s="32"/>
      <c r="J19" s="33"/>
      <c r="K19" s="33"/>
      <c r="L19" s="36"/>
      <c r="M19" s="34"/>
      <c r="N19" s="16"/>
      <c r="O19" s="15"/>
    </row>
    <row r="20" spans="1:15" ht="17.25" thickBot="1" x14ac:dyDescent="0.35">
      <c r="A20" s="15"/>
      <c r="B20" s="16"/>
      <c r="C20" s="22"/>
      <c r="D20" s="22"/>
      <c r="E20" s="22"/>
      <c r="F20" s="22"/>
      <c r="G20" s="22"/>
      <c r="H20" s="22"/>
      <c r="I20" s="22"/>
      <c r="J20" s="22"/>
      <c r="K20" s="22"/>
      <c r="L20" s="22"/>
      <c r="M20" s="22"/>
      <c r="N20" s="16"/>
      <c r="O20" s="15"/>
    </row>
    <row r="21" spans="1:15" ht="9" customHeight="1" x14ac:dyDescent="0.3">
      <c r="A21" s="15"/>
      <c r="B21" s="16"/>
      <c r="C21" s="24"/>
      <c r="D21" s="25"/>
      <c r="E21" s="25"/>
      <c r="F21" s="25"/>
      <c r="G21" s="26"/>
      <c r="H21" s="22"/>
      <c r="I21" s="24"/>
      <c r="J21" s="25"/>
      <c r="K21" s="25"/>
      <c r="L21" s="25"/>
      <c r="M21" s="26"/>
      <c r="N21" s="16"/>
      <c r="O21" s="15"/>
    </row>
    <row r="22" spans="1:15" ht="17.25" thickBot="1" x14ac:dyDescent="0.35">
      <c r="A22" s="15"/>
      <c r="B22" s="16"/>
      <c r="C22" s="27"/>
      <c r="D22" s="28" t="s">
        <v>7</v>
      </c>
      <c r="E22" s="22"/>
      <c r="F22" s="29" t="s">
        <v>8</v>
      </c>
      <c r="G22" s="30"/>
      <c r="H22" s="22"/>
      <c r="I22" s="27"/>
      <c r="J22" s="28" t="s">
        <v>7</v>
      </c>
      <c r="K22" s="22"/>
      <c r="L22" s="31"/>
      <c r="M22" s="30"/>
      <c r="N22" s="16"/>
      <c r="O22" s="15"/>
    </row>
    <row r="23" spans="1:15" ht="17.25" thickBot="1" x14ac:dyDescent="0.35">
      <c r="A23" s="15"/>
      <c r="B23" s="16"/>
      <c r="C23" s="27"/>
      <c r="D23" s="28" t="s">
        <v>9</v>
      </c>
      <c r="E23" s="22"/>
      <c r="F23" s="35" t="s">
        <v>6</v>
      </c>
      <c r="G23" s="30"/>
      <c r="H23" s="22"/>
      <c r="I23" s="27"/>
      <c r="J23" s="28" t="s">
        <v>9</v>
      </c>
      <c r="K23" s="22"/>
      <c r="L23" s="31"/>
      <c r="M23" s="30"/>
      <c r="N23" s="16"/>
      <c r="O23" s="15"/>
    </row>
    <row r="24" spans="1:15" ht="9" customHeight="1" thickBot="1" x14ac:dyDescent="0.35">
      <c r="A24" s="15"/>
      <c r="B24" s="16"/>
      <c r="C24" s="32"/>
      <c r="D24" s="33"/>
      <c r="E24" s="33"/>
      <c r="F24" s="33"/>
      <c r="G24" s="34"/>
      <c r="H24" s="22"/>
      <c r="I24" s="32"/>
      <c r="J24" s="33"/>
      <c r="K24" s="33"/>
      <c r="L24" s="33"/>
      <c r="M24" s="34"/>
      <c r="N24" s="16"/>
      <c r="O24" s="15"/>
    </row>
    <row r="25" spans="1:15" ht="17.25" thickBot="1" x14ac:dyDescent="0.35">
      <c r="A25" s="15"/>
      <c r="B25" s="16"/>
      <c r="C25" s="22"/>
      <c r="D25" s="22"/>
      <c r="E25" s="22"/>
      <c r="F25" s="22"/>
      <c r="G25" s="22"/>
      <c r="H25" s="22"/>
      <c r="I25" s="22"/>
      <c r="J25" s="22"/>
      <c r="K25" s="22"/>
      <c r="L25" s="22"/>
      <c r="M25" s="22"/>
      <c r="N25" s="16"/>
      <c r="O25" s="15"/>
    </row>
    <row r="26" spans="1:15" ht="9" customHeight="1" x14ac:dyDescent="0.3">
      <c r="A26" s="15"/>
      <c r="B26" s="16"/>
      <c r="C26" s="24"/>
      <c r="D26" s="25"/>
      <c r="E26" s="25"/>
      <c r="F26" s="25"/>
      <c r="G26" s="26"/>
      <c r="H26" s="22"/>
      <c r="I26" s="24"/>
      <c r="J26" s="25"/>
      <c r="K26" s="25"/>
      <c r="L26" s="25"/>
      <c r="M26" s="26"/>
      <c r="N26" s="16"/>
      <c r="O26" s="15"/>
    </row>
    <row r="27" spans="1:15" x14ac:dyDescent="0.3">
      <c r="A27" s="15"/>
      <c r="B27" s="16"/>
      <c r="C27" s="27"/>
      <c r="D27" s="28" t="s">
        <v>10</v>
      </c>
      <c r="E27" s="22"/>
      <c r="F27" s="37" t="s">
        <v>11</v>
      </c>
      <c r="G27" s="30"/>
      <c r="H27" s="22"/>
      <c r="I27" s="27"/>
      <c r="J27" s="28" t="s">
        <v>10</v>
      </c>
      <c r="K27" s="22"/>
      <c r="L27" s="37" t="s">
        <v>11</v>
      </c>
      <c r="M27" s="30"/>
      <c r="N27" s="16"/>
      <c r="O27" s="15"/>
    </row>
    <row r="28" spans="1:15" ht="17.25" thickBot="1" x14ac:dyDescent="0.35">
      <c r="A28" s="15"/>
      <c r="B28" s="16"/>
      <c r="C28" s="27"/>
      <c r="D28" s="28" t="s">
        <v>12</v>
      </c>
      <c r="E28" s="22"/>
      <c r="F28" s="29" t="s">
        <v>6</v>
      </c>
      <c r="G28" s="30"/>
      <c r="H28" s="22"/>
      <c r="I28" s="27"/>
      <c r="J28" s="28" t="s">
        <v>12</v>
      </c>
      <c r="K28" s="22"/>
      <c r="L28" s="31"/>
      <c r="M28" s="30"/>
      <c r="N28" s="16"/>
      <c r="O28" s="15"/>
    </row>
    <row r="29" spans="1:15" ht="9" customHeight="1" thickBot="1" x14ac:dyDescent="0.35">
      <c r="A29" s="15"/>
      <c r="B29" s="16"/>
      <c r="C29" s="32"/>
      <c r="D29" s="33"/>
      <c r="E29" s="33"/>
      <c r="F29" s="33"/>
      <c r="G29" s="34"/>
      <c r="H29" s="22"/>
      <c r="I29" s="32"/>
      <c r="J29" s="33"/>
      <c r="K29" s="33"/>
      <c r="L29" s="33"/>
      <c r="M29" s="34"/>
      <c r="N29" s="16"/>
      <c r="O29" s="15"/>
    </row>
    <row r="30" spans="1:15" ht="17.25" thickBot="1" x14ac:dyDescent="0.35">
      <c r="A30" s="15"/>
      <c r="B30" s="16"/>
      <c r="C30" s="22"/>
      <c r="D30" s="22"/>
      <c r="E30" s="22"/>
      <c r="F30" s="22"/>
      <c r="G30" s="22"/>
      <c r="H30" s="22"/>
      <c r="I30" s="22"/>
      <c r="J30" s="22"/>
      <c r="K30" s="22"/>
      <c r="L30" s="22"/>
      <c r="M30" s="22"/>
      <c r="N30" s="16"/>
      <c r="O30" s="15"/>
    </row>
    <row r="31" spans="1:15" ht="9" customHeight="1" x14ac:dyDescent="0.3">
      <c r="A31" s="15"/>
      <c r="B31" s="16"/>
      <c r="C31" s="24"/>
      <c r="D31" s="25"/>
      <c r="E31" s="25"/>
      <c r="F31" s="25"/>
      <c r="G31" s="26"/>
      <c r="H31" s="22"/>
      <c r="I31" s="24"/>
      <c r="J31" s="25"/>
      <c r="K31" s="25"/>
      <c r="L31" s="25"/>
      <c r="M31" s="26"/>
      <c r="N31" s="16"/>
      <c r="O31" s="15"/>
    </row>
    <row r="32" spans="1:15" x14ac:dyDescent="0.3">
      <c r="A32" s="15"/>
      <c r="B32" s="16"/>
      <c r="C32" s="27"/>
      <c r="D32" s="28" t="s">
        <v>14</v>
      </c>
      <c r="E32" s="38" t="s">
        <v>13</v>
      </c>
      <c r="F32" s="39">
        <f>IF(OR(F13="",F18=""),"",INDEX('Cafeteria by BU'!A1:G15, MATCH(F13,'Cafeteria by BU'!A1:A15,0), MATCH(F18,'Cafeteria by BU'!A1:G1,0)))</f>
        <v>954</v>
      </c>
      <c r="G32" s="30"/>
      <c r="H32" s="22"/>
      <c r="I32" s="27"/>
      <c r="J32" s="28" t="s">
        <v>14</v>
      </c>
      <c r="K32" s="38" t="s">
        <v>13</v>
      </c>
      <c r="L32" s="39" t="str">
        <f>IF(OR(L13="",L18=""),"",INDEX('Cafeteria by BU'!A1:G15, MATCH(L13,'Cafeteria by BU'!A1:A15,0), MATCH(L18,'Cafeteria by BU'!A1:G1,0)))</f>
        <v/>
      </c>
      <c r="M32" s="30"/>
      <c r="N32" s="16"/>
      <c r="O32" s="15"/>
    </row>
    <row r="33" spans="1:15" x14ac:dyDescent="0.3">
      <c r="A33" s="15"/>
      <c r="B33" s="16"/>
      <c r="C33" s="27"/>
      <c r="D33" s="28" t="s">
        <v>15</v>
      </c>
      <c r="E33" s="38" t="s">
        <v>13</v>
      </c>
      <c r="F33" s="39">
        <f>IF(OR(F17="",F18=""),"",INDEX(Premiums!A1:D6, MATCH(F17,Premiums!A1:A6,0), MATCH(F18,Premiums!A1:D1,0)))</f>
        <v>911</v>
      </c>
      <c r="G33" s="30"/>
      <c r="H33" s="22"/>
      <c r="I33" s="27"/>
      <c r="J33" s="28" t="s">
        <v>15</v>
      </c>
      <c r="K33" s="38" t="s">
        <v>13</v>
      </c>
      <c r="L33" s="39" t="str">
        <f>IF(OR(L17="",L18=""),"",INDEX(Premiums!A1:D6, MATCH(L17,Premiums!A1:A6,0), MATCH(L18,Premiums!A1:D1,0)))</f>
        <v/>
      </c>
      <c r="M33" s="30"/>
      <c r="N33" s="16"/>
      <c r="O33" s="15"/>
    </row>
    <row r="34" spans="1:15" x14ac:dyDescent="0.3">
      <c r="A34" s="15"/>
      <c r="B34" s="16"/>
      <c r="C34" s="27"/>
      <c r="D34" s="28" t="s">
        <v>16</v>
      </c>
      <c r="E34" s="38" t="s">
        <v>13</v>
      </c>
      <c r="F34" s="39">
        <f>IF(OR(F22="",F23=""),"",INDEX(Premiums!A8:D10, MATCH(F22,Premiums!A8:A10,0), MATCH(F23,Premiums!A8:D8,0)))</f>
        <v>50.26</v>
      </c>
      <c r="G34" s="30"/>
      <c r="H34" s="22"/>
      <c r="I34" s="27"/>
      <c r="J34" s="28" t="s">
        <v>16</v>
      </c>
      <c r="K34" s="38" t="s">
        <v>13</v>
      </c>
      <c r="L34" s="39" t="str">
        <f>IF(OR(L22="",L23=""),"",INDEX(Premiums!A8:D10, MATCH(L22,Premiums!A8:A10,0), MATCH(L23,Premiums!A8:D8,0)))</f>
        <v/>
      </c>
      <c r="M34" s="30"/>
      <c r="N34" s="16"/>
      <c r="O34" s="15"/>
    </row>
    <row r="35" spans="1:15" ht="17.25" thickBot="1" x14ac:dyDescent="0.35">
      <c r="A35" s="15"/>
      <c r="B35" s="16"/>
      <c r="C35" s="27"/>
      <c r="D35" s="28" t="s">
        <v>17</v>
      </c>
      <c r="E35" s="38" t="s">
        <v>13</v>
      </c>
      <c r="F35" s="40">
        <f>IF(F28="","",INDEX(Premiums!A12:D13, MATCH(F27,Premiums!A12:A13,0), MATCH(F28,Premiums!A12:D12,0)))</f>
        <v>9.5399999999999991</v>
      </c>
      <c r="G35" s="30"/>
      <c r="H35" s="22"/>
      <c r="I35" s="27"/>
      <c r="J35" s="28" t="s">
        <v>17</v>
      </c>
      <c r="K35" s="38" t="s">
        <v>13</v>
      </c>
      <c r="L35" s="40" t="str">
        <f>IF(L28="","",INDEX(Premiums!A12:D13, MATCH(L27,Premiums!A12:A13,0), MATCH(L28,Premiums!A12:D12,0)))</f>
        <v/>
      </c>
      <c r="M35" s="30"/>
      <c r="N35" s="16"/>
      <c r="O35" s="15"/>
    </row>
    <row r="36" spans="1:15" ht="9" customHeight="1" thickTop="1" x14ac:dyDescent="0.3">
      <c r="A36" s="15"/>
      <c r="B36" s="16"/>
      <c r="C36" s="27"/>
      <c r="D36" s="22"/>
      <c r="E36" s="22"/>
      <c r="F36" s="38"/>
      <c r="G36" s="30"/>
      <c r="H36" s="22"/>
      <c r="I36" s="27"/>
      <c r="J36" s="22"/>
      <c r="K36" s="22"/>
      <c r="L36" s="22"/>
      <c r="M36" s="30"/>
      <c r="N36" s="16"/>
      <c r="O36" s="15"/>
    </row>
    <row r="37" spans="1:15" x14ac:dyDescent="0.3">
      <c r="A37" s="15"/>
      <c r="B37" s="16"/>
      <c r="C37" s="27"/>
      <c r="D37" s="28" t="s">
        <v>18</v>
      </c>
      <c r="E37" s="38" t="s">
        <v>13</v>
      </c>
      <c r="F37" s="39">
        <f>IF(OR(F32="",F33="",F34="",F35=""),"",(F32-(F33+F34+F35)))</f>
        <v>-16.799999999999955</v>
      </c>
      <c r="G37" s="30"/>
      <c r="H37" s="22"/>
      <c r="I37" s="27"/>
      <c r="J37" s="28" t="s">
        <v>18</v>
      </c>
      <c r="K37" s="38" t="s">
        <v>13</v>
      </c>
      <c r="L37" s="39" t="str">
        <f>IF(OR(L32="",L33="",L34="",L35=""),"",(L32-(L33+L34+L35)))</f>
        <v/>
      </c>
      <c r="M37" s="30"/>
      <c r="N37" s="16"/>
      <c r="O37" s="15"/>
    </row>
    <row r="38" spans="1:15" x14ac:dyDescent="0.3">
      <c r="A38" s="15"/>
      <c r="B38" s="16"/>
      <c r="C38" s="27"/>
      <c r="D38" s="28" t="s">
        <v>19</v>
      </c>
      <c r="E38" s="38" t="s">
        <v>13</v>
      </c>
      <c r="F38" s="39">
        <f>IF(F37="","",(F37/2))</f>
        <v>-8.3999999999999773</v>
      </c>
      <c r="G38" s="30"/>
      <c r="H38" s="22"/>
      <c r="I38" s="27"/>
      <c r="J38" s="28" t="s">
        <v>19</v>
      </c>
      <c r="K38" s="38" t="s">
        <v>13</v>
      </c>
      <c r="L38" s="39" t="str">
        <f>IF(L37="","",(L37/2))</f>
        <v/>
      </c>
      <c r="M38" s="30"/>
      <c r="N38" s="16"/>
      <c r="O38" s="15"/>
    </row>
    <row r="39" spans="1:15" ht="9" customHeight="1" thickBot="1" x14ac:dyDescent="0.35">
      <c r="A39" s="15"/>
      <c r="B39" s="16"/>
      <c r="C39" s="32"/>
      <c r="D39" s="33"/>
      <c r="E39" s="33"/>
      <c r="F39" s="33"/>
      <c r="G39" s="34"/>
      <c r="H39" s="22"/>
      <c r="I39" s="32"/>
      <c r="J39" s="33"/>
      <c r="K39" s="33"/>
      <c r="L39" s="33"/>
      <c r="M39" s="34"/>
      <c r="N39" s="16"/>
      <c r="O39" s="15"/>
    </row>
    <row r="40" spans="1:15" x14ac:dyDescent="0.3">
      <c r="A40" s="15"/>
      <c r="B40" s="16"/>
      <c r="C40" s="16"/>
      <c r="D40" s="16"/>
      <c r="E40" s="16"/>
      <c r="F40" s="16"/>
      <c r="G40" s="16"/>
      <c r="H40" s="16"/>
      <c r="I40" s="16"/>
      <c r="J40" s="16"/>
      <c r="K40" s="16"/>
      <c r="L40" s="16"/>
      <c r="M40" s="16"/>
      <c r="N40" s="16"/>
      <c r="O40" s="15"/>
    </row>
    <row r="41" spans="1:15" x14ac:dyDescent="0.3">
      <c r="A41" s="15"/>
      <c r="B41" s="15"/>
      <c r="C41" s="15"/>
      <c r="D41" s="15"/>
      <c r="E41" s="15"/>
      <c r="F41" s="15"/>
      <c r="G41" s="15"/>
      <c r="H41" s="15"/>
      <c r="I41" s="15"/>
      <c r="J41" s="15"/>
      <c r="K41" s="15"/>
      <c r="L41" s="15"/>
      <c r="M41" s="15"/>
      <c r="N41" s="15"/>
      <c r="O41" s="15"/>
    </row>
    <row r="42" spans="1:15" x14ac:dyDescent="0.3">
      <c r="A42" s="15"/>
      <c r="B42" s="15"/>
      <c r="C42" s="15"/>
      <c r="D42" s="15"/>
      <c r="E42" s="15"/>
      <c r="F42" s="15"/>
      <c r="G42" s="15"/>
      <c r="H42" s="15"/>
      <c r="I42" s="15"/>
      <c r="J42" s="15"/>
      <c r="K42" s="15"/>
      <c r="L42" s="15"/>
      <c r="M42" s="15"/>
      <c r="N42" s="15"/>
      <c r="O42" s="41" t="s">
        <v>74</v>
      </c>
    </row>
  </sheetData>
  <sheetProtection algorithmName="SHA-512" hashValue="fMZ/40b6V1Jl8bcWjAJPXxkPrZY/7nSFVNvQywIu13SmTqb0ATX/TjAuFr0ndT47eNTPkShrcDZe4aKfOV6Xtw==" saltValue="0rlKTDxuYfBhENU6xV3OKQ==" spinCount="100000" sheet="1" objects="1" scenarios="1"/>
  <mergeCells count="7">
    <mergeCell ref="C10:G10"/>
    <mergeCell ref="I10:M10"/>
    <mergeCell ref="E4:K4"/>
    <mergeCell ref="C6:M6"/>
    <mergeCell ref="C7:M7"/>
    <mergeCell ref="C9:G9"/>
    <mergeCell ref="I9:M9"/>
  </mergeCells>
  <conditionalFormatting sqref="F37:F38">
    <cfRule type="expression" dxfId="3" priority="1">
      <formula>F37=""</formula>
    </cfRule>
  </conditionalFormatting>
  <conditionalFormatting sqref="L37:L38 F37:F38">
    <cfRule type="cellIs" dxfId="2" priority="3" operator="lessThan">
      <formula>0</formula>
    </cfRule>
    <cfRule type="cellIs" dxfId="1" priority="4" operator="greaterThanOrEqual">
      <formula>0</formula>
    </cfRule>
  </conditionalFormatting>
  <conditionalFormatting sqref="L37:L38">
    <cfRule type="expression" dxfId="0" priority="2">
      <formula>L37=""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637" yWindow="641" count="6">
        <x14:dataValidation type="list" allowBlank="1" showErrorMessage="1" errorTitle="Invalid Input" error="You have entered an invalid option. Select &quot;Retry&quot; and delete any data entered. Then, use the drop down to select a valid option." promptTitle="2026 Vision Tier" prompt="Select the vision plan enrollment tier (employee only, employee + 1, family) you intend to choose for the 2026 plan year." xr:uid="{1609AD33-999E-4189-850C-03C91469150C}">
          <x14:formula1>
            <xm:f>Premiums!$B$12:$D$12</xm:f>
          </x14:formula1>
          <xm:sqref>F28 L28</xm:sqref>
        </x14:dataValidation>
        <x14:dataValidation type="list" allowBlank="1" showErrorMessage="1" errorTitle="Invalid Input" error="You have entered an invalid option. Select &quot;Retry&quot; and delete any data entered. Then, use the drop down to select a valid option." promptTitle="2026 Dental Tier" prompt="Select the dental plan enrollment tier (employee only, employee + 1, family) you intend to choose for the 2026 plan year." xr:uid="{80616DD3-9601-4A21-B433-6A48754FEE54}">
          <x14:formula1>
            <xm:f>Premiums!$B$8:$D$8</xm:f>
          </x14:formula1>
          <xm:sqref>F23 L23</xm:sqref>
        </x14:dataValidation>
        <x14:dataValidation type="list" allowBlank="1" showErrorMessage="1" errorTitle="Invalid Input" error="You have entered an invalid option. Select &quot;Retry&quot; and delete any data entered. Then, use the drop down to select a valid option." promptTitle="2026 Medical Tier" prompt="Select the medical plan enrollment tier (employee only, employee + 1, family) you intend to choose for the 2026 plan year." xr:uid="{2808263F-1776-4C43-9472-9E53E4FB9870}">
          <x14:formula1>
            <xm:f>Premiums!$B$1:$D$1</xm:f>
          </x14:formula1>
          <xm:sqref>F18 L18</xm:sqref>
        </x14:dataValidation>
        <x14:dataValidation type="list" allowBlank="1" showErrorMessage="1" errorTitle="Invalid Input" error="You have entered an invalid option. Select &quot;Retry&quot; and delete any data entered. Then, use the drop down to select a valid option." promptTitle="2026 Dental Plan" prompt="Select the dental plan you intend to choose for the 2026 plan year." xr:uid="{8AB64956-EA75-4D54-8D41-A67AD0441FF6}">
          <x14:formula1>
            <xm:f>Premiums!$A$9:$A$10</xm:f>
          </x14:formula1>
          <xm:sqref>F22 L22</xm:sqref>
        </x14:dataValidation>
        <x14:dataValidation type="list" allowBlank="1" showErrorMessage="1" errorTitle="Input Invalid" error="You have entered an invalid option. Select &quot;Retry&quot; and delete any data entered. Then, use the drop down to select a valid option." promptTitle="2026 Medical Plan" prompt="Select the medical plan you intend to choose for the 2026 plan year." xr:uid="{5DFA6AF2-0AA3-4D9C-880E-A207B939C52F}">
          <x14:formula1>
            <xm:f>Premiums!$A$2:$A$6</xm:f>
          </x14:formula1>
          <xm:sqref>F17 L17</xm:sqref>
        </x14:dataValidation>
        <x14:dataValidation type="list" allowBlank="1" showErrorMessage="1" errorTitle="Invalid Input" error="You have entered an invalid option. Select &quot;Retry&quot; and delete any data entered. Then, use the drop down to select a valid option." promptTitle="Bargaining Unit" prompt="Select your bargaining unit (BU)._x000a__x000a_If you do not know your BU, you can find this on your paystub or reach out to your Payroll Coordinator (PYC)." xr:uid="{3A3CD32B-7CD2-4DB6-9D8D-891D83E15D0B}">
          <x14:formula1>
            <xm:f>'Cafeteria by BU'!$A$2:$A$15</xm:f>
          </x14:formula1>
          <xm:sqref>F13 L13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5D7E-75A9-4B16-979D-819DE8D2625F}">
  <sheetPr codeName="Sheet2"/>
  <dimension ref="A1:G15"/>
  <sheetViews>
    <sheetView workbookViewId="0">
      <pane xSplit="3" ySplit="1" topLeftCell="D2" activePane="bottomRight" state="frozen"/>
      <selection pane="topRight" activeCell="F15" sqref="F15:G15"/>
      <selection pane="bottomLeft" activeCell="F15" sqref="F15:G15"/>
      <selection pane="bottomRight" activeCell="E18" sqref="E18"/>
    </sheetView>
  </sheetViews>
  <sheetFormatPr defaultRowHeight="15" x14ac:dyDescent="0.25"/>
  <cols>
    <col min="1" max="1" width="26.7109375" style="2" bestFit="1" customWidth="1"/>
    <col min="2" max="2" width="11.140625" style="1" bestFit="1" customWidth="1"/>
    <col min="3" max="3" width="13.5703125" style="1" bestFit="1" customWidth="1"/>
    <col min="4" max="4" width="58.140625" style="1" bestFit="1" customWidth="1"/>
    <col min="5" max="5" width="14.5703125" bestFit="1" customWidth="1"/>
    <col min="6" max="6" width="12.7109375" bestFit="1" customWidth="1"/>
    <col min="7" max="7" width="11.85546875" bestFit="1" customWidth="1"/>
  </cols>
  <sheetData>
    <row r="1" spans="1:7" s="5" customFormat="1" x14ac:dyDescent="0.25">
      <c r="A1" s="3" t="s">
        <v>20</v>
      </c>
      <c r="B1" s="4" t="s">
        <v>21</v>
      </c>
      <c r="C1" s="4" t="s">
        <v>22</v>
      </c>
      <c r="D1" s="4" t="s">
        <v>23</v>
      </c>
      <c r="E1" s="5" t="s">
        <v>6</v>
      </c>
      <c r="F1" s="5" t="s">
        <v>24</v>
      </c>
      <c r="G1" s="5" t="s">
        <v>25</v>
      </c>
    </row>
    <row r="2" spans="1:7" x14ac:dyDescent="0.25">
      <c r="A2" s="12" t="str">
        <f>CONCATENATE(B2," (",C2,")")</f>
        <v>SLOCEA (01, 05, 13)</v>
      </c>
      <c r="B2" s="13" t="s">
        <v>26</v>
      </c>
      <c r="C2" s="13" t="s">
        <v>27</v>
      </c>
      <c r="D2" s="13" t="s">
        <v>28</v>
      </c>
      <c r="E2" s="14">
        <v>954</v>
      </c>
      <c r="F2" s="14">
        <v>1567</v>
      </c>
      <c r="G2" s="14">
        <v>1934</v>
      </c>
    </row>
    <row r="3" spans="1:7" x14ac:dyDescent="0.25">
      <c r="A3" s="12" t="str">
        <f>CONCATENATE(B3," (",C3,")")</f>
        <v>SLOCEA (02)</v>
      </c>
      <c r="B3" s="13" t="s">
        <v>26</v>
      </c>
      <c r="C3" s="13" t="s">
        <v>29</v>
      </c>
      <c r="D3" s="13" t="s">
        <v>30</v>
      </c>
      <c r="E3" s="14">
        <v>954</v>
      </c>
      <c r="F3" s="14">
        <v>1567</v>
      </c>
      <c r="G3" s="14">
        <v>1934</v>
      </c>
    </row>
    <row r="4" spans="1:7" x14ac:dyDescent="0.25">
      <c r="A4" s="12" t="str">
        <f t="shared" ref="A4:A15" si="0">CONCATENATE(B4," (",C4,")")</f>
        <v>DSA (03, 14, 21 &amp; 22)</v>
      </c>
      <c r="B4" s="13" t="s">
        <v>31</v>
      </c>
      <c r="C4" s="13" t="s">
        <v>32</v>
      </c>
      <c r="D4" s="13" t="s">
        <v>33</v>
      </c>
      <c r="E4" s="14">
        <v>954</v>
      </c>
      <c r="F4" s="14">
        <v>1567</v>
      </c>
      <c r="G4" s="14">
        <v>1934</v>
      </c>
    </row>
    <row r="5" spans="1:7" x14ac:dyDescent="0.25">
      <c r="A5" s="12" t="str">
        <f>CONCATENATE(B5," (",C5,")")</f>
        <v>SLOPA (04)</v>
      </c>
      <c r="B5" s="13" t="s">
        <v>34</v>
      </c>
      <c r="C5" s="13" t="s">
        <v>35</v>
      </c>
      <c r="D5" s="13" t="s">
        <v>36</v>
      </c>
      <c r="E5" s="14">
        <v>1196</v>
      </c>
      <c r="F5" s="14">
        <v>1567</v>
      </c>
      <c r="G5" s="14">
        <v>1934</v>
      </c>
    </row>
    <row r="6" spans="1:7" x14ac:dyDescent="0.25">
      <c r="A6" s="12" t="str">
        <f t="shared" si="0"/>
        <v>DAIA (06)</v>
      </c>
      <c r="B6" s="13" t="s">
        <v>37</v>
      </c>
      <c r="C6" s="13" t="s">
        <v>38</v>
      </c>
      <c r="D6" s="13" t="s">
        <v>39</v>
      </c>
      <c r="E6" s="14">
        <v>954</v>
      </c>
      <c r="F6" s="14">
        <v>1567</v>
      </c>
      <c r="G6" s="14">
        <v>1934</v>
      </c>
    </row>
    <row r="7" spans="1:7" x14ac:dyDescent="0.25">
      <c r="A7" s="12" t="str">
        <f t="shared" si="0"/>
        <v>UEC (07-11)</v>
      </c>
      <c r="B7" s="13" t="s">
        <v>70</v>
      </c>
      <c r="C7" s="13" t="s">
        <v>41</v>
      </c>
      <c r="D7" s="13" t="s">
        <v>42</v>
      </c>
      <c r="E7" s="14">
        <v>975</v>
      </c>
      <c r="F7" s="14">
        <v>1567</v>
      </c>
      <c r="G7" s="14">
        <v>1934</v>
      </c>
    </row>
    <row r="8" spans="1:7" x14ac:dyDescent="0.25">
      <c r="A8" s="12" t="str">
        <f>CONCATENATE(B8," (",C8,")")</f>
        <v>DCCA (12)</v>
      </c>
      <c r="B8" s="13" t="s">
        <v>43</v>
      </c>
      <c r="C8" s="13" t="s">
        <v>44</v>
      </c>
      <c r="D8" s="13" t="s">
        <v>45</v>
      </c>
      <c r="E8" s="14">
        <v>1146</v>
      </c>
      <c r="F8" s="14">
        <v>1567</v>
      </c>
      <c r="G8" s="14">
        <v>1934</v>
      </c>
    </row>
    <row r="9" spans="1:7" x14ac:dyDescent="0.25">
      <c r="A9" s="12" t="str">
        <f>CONCATENATE(B9," (",C9,")")</f>
        <v>SLOCSMA (15)</v>
      </c>
      <c r="B9" s="13" t="s">
        <v>46</v>
      </c>
      <c r="C9" s="13" t="s">
        <v>47</v>
      </c>
      <c r="D9" s="13" t="s">
        <v>48</v>
      </c>
      <c r="E9" s="14">
        <v>975</v>
      </c>
      <c r="F9" s="14">
        <v>1567</v>
      </c>
      <c r="G9" s="14">
        <v>1934</v>
      </c>
    </row>
    <row r="10" spans="1:7" x14ac:dyDescent="0.25">
      <c r="A10" s="12" t="str">
        <f>CONCATENATE(B10," (",C10,")")</f>
        <v>MGMT (16)</v>
      </c>
      <c r="B10" s="13" t="s">
        <v>40</v>
      </c>
      <c r="C10" s="13" t="s">
        <v>49</v>
      </c>
      <c r="D10" s="13" t="s">
        <v>50</v>
      </c>
      <c r="E10" s="14">
        <v>975</v>
      </c>
      <c r="F10" s="14">
        <v>1567</v>
      </c>
      <c r="G10" s="14">
        <v>1934</v>
      </c>
    </row>
    <row r="11" spans="1:7" x14ac:dyDescent="0.25">
      <c r="A11" s="12" t="str">
        <f t="shared" si="0"/>
        <v>MGMT (17)</v>
      </c>
      <c r="B11" s="13" t="s">
        <v>40</v>
      </c>
      <c r="C11" s="13" t="s">
        <v>51</v>
      </c>
      <c r="D11" s="13" t="s">
        <v>52</v>
      </c>
      <c r="E11" s="14">
        <v>975</v>
      </c>
      <c r="F11" s="14">
        <v>1567</v>
      </c>
      <c r="G11" s="14">
        <v>1934</v>
      </c>
    </row>
    <row r="12" spans="1:7" x14ac:dyDescent="0.25">
      <c r="A12" s="12" t="str">
        <f t="shared" si="0"/>
        <v>SDSA (27)</v>
      </c>
      <c r="B12" s="13" t="s">
        <v>53</v>
      </c>
      <c r="C12" s="13" t="s">
        <v>54</v>
      </c>
      <c r="D12" s="13" t="s">
        <v>55</v>
      </c>
      <c r="E12" s="14">
        <v>909</v>
      </c>
      <c r="F12" s="14">
        <v>1567</v>
      </c>
      <c r="G12" s="14">
        <v>1934</v>
      </c>
    </row>
    <row r="13" spans="1:7" x14ac:dyDescent="0.25">
      <c r="A13" s="12" t="str">
        <f t="shared" si="0"/>
        <v>SDSA (28)</v>
      </c>
      <c r="B13" s="13" t="s">
        <v>53</v>
      </c>
      <c r="C13" s="13" t="s">
        <v>56</v>
      </c>
      <c r="D13" s="13" t="s">
        <v>57</v>
      </c>
      <c r="E13" s="14">
        <v>975</v>
      </c>
      <c r="F13" s="14">
        <v>1567</v>
      </c>
      <c r="G13" s="14">
        <v>1934</v>
      </c>
    </row>
    <row r="14" spans="1:7" x14ac:dyDescent="0.25">
      <c r="A14" s="12" t="str">
        <f t="shared" si="0"/>
        <v>SLOCPPOA (31)</v>
      </c>
      <c r="B14" s="13" t="s">
        <v>58</v>
      </c>
      <c r="C14" s="13" t="s">
        <v>59</v>
      </c>
      <c r="D14" s="13" t="s">
        <v>60</v>
      </c>
      <c r="E14" s="14">
        <v>991</v>
      </c>
      <c r="F14" s="14">
        <v>1567</v>
      </c>
      <c r="G14" s="14">
        <v>1934</v>
      </c>
    </row>
    <row r="15" spans="1:7" x14ac:dyDescent="0.25">
      <c r="A15" s="12" t="str">
        <f t="shared" si="0"/>
        <v>SLOCPPOA (32)</v>
      </c>
      <c r="B15" s="13" t="s">
        <v>58</v>
      </c>
      <c r="C15" s="13" t="s">
        <v>61</v>
      </c>
      <c r="D15" s="13" t="s">
        <v>62</v>
      </c>
      <c r="E15" s="14">
        <v>1058</v>
      </c>
      <c r="F15" s="14">
        <v>1567</v>
      </c>
      <c r="G15" s="14">
        <v>1934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EE3A9-B8AD-43FE-9AE6-BD1E59BB26EF}">
  <sheetPr codeName="Sheet3"/>
  <dimension ref="A1:D13"/>
  <sheetViews>
    <sheetView workbookViewId="0">
      <selection activeCell="A17" sqref="A17"/>
    </sheetView>
  </sheetViews>
  <sheetFormatPr defaultRowHeight="15" x14ac:dyDescent="0.25"/>
  <cols>
    <col min="1" max="1" width="17.28515625" customWidth="1"/>
    <col min="2" max="2" width="14.5703125" bestFit="1" customWidth="1"/>
    <col min="3" max="3" width="13.28515625" customWidth="1"/>
    <col min="4" max="4" width="10.5703125" bestFit="1" customWidth="1"/>
  </cols>
  <sheetData>
    <row r="1" spans="1:4" ht="14.45" customHeight="1" x14ac:dyDescent="0.25">
      <c r="A1" s="11" t="s">
        <v>63</v>
      </c>
      <c r="B1" s="11" t="s">
        <v>6</v>
      </c>
      <c r="C1" s="11" t="s">
        <v>24</v>
      </c>
      <c r="D1" s="11" t="s">
        <v>25</v>
      </c>
    </row>
    <row r="2" spans="1:4" x14ac:dyDescent="0.25">
      <c r="A2" s="7" t="s">
        <v>4</v>
      </c>
      <c r="B2" s="8">
        <v>911</v>
      </c>
      <c r="C2" s="8">
        <v>1797</v>
      </c>
      <c r="D2" s="8">
        <v>2340</v>
      </c>
    </row>
    <row r="3" spans="1:4" x14ac:dyDescent="0.25">
      <c r="A3" s="7" t="s">
        <v>64</v>
      </c>
      <c r="B3" s="8">
        <v>1035</v>
      </c>
      <c r="C3" s="8">
        <v>2047</v>
      </c>
      <c r="D3" s="8">
        <v>2668</v>
      </c>
    </row>
    <row r="4" spans="1:4" x14ac:dyDescent="0.25">
      <c r="A4" s="7" t="s">
        <v>65</v>
      </c>
      <c r="B4" s="8">
        <v>1117</v>
      </c>
      <c r="C4" s="8">
        <v>2217</v>
      </c>
      <c r="D4" s="8">
        <v>2891</v>
      </c>
    </row>
    <row r="5" spans="1:4" x14ac:dyDescent="0.25">
      <c r="A5" s="7" t="s">
        <v>66</v>
      </c>
      <c r="B5" s="8">
        <v>1267</v>
      </c>
      <c r="C5" s="8">
        <v>2521</v>
      </c>
      <c r="D5" s="8">
        <v>3295</v>
      </c>
    </row>
    <row r="6" spans="1:4" x14ac:dyDescent="0.25">
      <c r="A6" s="7" t="s">
        <v>67</v>
      </c>
      <c r="B6" s="8">
        <v>899.25</v>
      </c>
      <c r="C6" s="8">
        <v>1778.25</v>
      </c>
      <c r="D6" s="8">
        <v>2316.25</v>
      </c>
    </row>
    <row r="8" spans="1:4" x14ac:dyDescent="0.25">
      <c r="A8" s="9" t="s">
        <v>68</v>
      </c>
      <c r="B8" s="9" t="s">
        <v>6</v>
      </c>
      <c r="C8" s="9" t="s">
        <v>24</v>
      </c>
      <c r="D8" s="9" t="s">
        <v>25</v>
      </c>
    </row>
    <row r="9" spans="1:4" x14ac:dyDescent="0.25">
      <c r="A9" s="9" t="s">
        <v>8</v>
      </c>
      <c r="B9" s="8">
        <v>50.26</v>
      </c>
      <c r="C9" s="8">
        <v>85.43</v>
      </c>
      <c r="D9" s="8">
        <v>130.65</v>
      </c>
    </row>
    <row r="10" spans="1:4" x14ac:dyDescent="0.25">
      <c r="A10" s="9" t="s">
        <v>69</v>
      </c>
      <c r="B10" s="8">
        <v>33.79</v>
      </c>
      <c r="C10" s="8">
        <v>55.88</v>
      </c>
      <c r="D10" s="8">
        <v>82.54</v>
      </c>
    </row>
    <row r="12" spans="1:4" x14ac:dyDescent="0.25">
      <c r="A12" s="10" t="s">
        <v>10</v>
      </c>
      <c r="B12" s="10" t="s">
        <v>6</v>
      </c>
      <c r="C12" s="10" t="s">
        <v>24</v>
      </c>
      <c r="D12" s="10" t="s">
        <v>25</v>
      </c>
    </row>
    <row r="13" spans="1:4" x14ac:dyDescent="0.25">
      <c r="A13" s="10" t="s">
        <v>11</v>
      </c>
      <c r="B13" s="8">
        <v>9.5399999999999991</v>
      </c>
      <c r="C13" s="8">
        <v>14.54</v>
      </c>
      <c r="D13" s="8">
        <v>23.52</v>
      </c>
    </row>
  </sheetData>
  <sheetProtection algorithmName="SHA-512" hashValue="Kvw2NrfPcdgtS//RRGVIpHayVvm3S7EYqLfnbdxFv3sNGI8/5Ds5rHme/SntsNahrvwgQsJUA+2ggq90XI6vzg==" saltValue="bcOhkbIF4HpJX//8Tpt1x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C646E068C9B478D1A85867758A98E" ma:contentTypeVersion="14" ma:contentTypeDescription="Create a new document." ma:contentTypeScope="" ma:versionID="bc313fc665c0d8ed39ee9146a2484d99">
  <xsd:schema xmlns:xsd="http://www.w3.org/2001/XMLSchema" xmlns:xs="http://www.w3.org/2001/XMLSchema" xmlns:p="http://schemas.microsoft.com/office/2006/metadata/properties" xmlns:ns2="54d58d62-50ae-48d4-8e1f-0581b0dbb185" xmlns:ns3="bd3e1e98-c360-4268-a517-75479ec6245c" xmlns:ns4="f8430475-93aa-4006-b7e1-6f3f36d2c27e" targetNamespace="http://schemas.microsoft.com/office/2006/metadata/properties" ma:root="true" ma:fieldsID="05d4723b0385fb4108d19f4aa11ec144" ns2:_="" ns3:_="" ns4:_="">
    <xsd:import namespace="54d58d62-50ae-48d4-8e1f-0581b0dbb185"/>
    <xsd:import namespace="bd3e1e98-c360-4268-a517-75479ec6245c"/>
    <xsd:import namespace="f8430475-93aa-4006-b7e1-6f3f36d2c27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d58d62-50ae-48d4-8e1f-0581b0dbb18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3e1e98-c360-4268-a517-75479ec624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d8f4cf8-70f0-4f4d-9fbb-9dd7eb11f25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430475-93aa-4006-b7e1-6f3f36d2c27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ed246c1-3465-4391-b743-5fabeee665da}" ma:internalName="TaxCatchAll" ma:showField="CatchAllData" ma:web="54d58d62-50ae-48d4-8e1f-0581b0dbb1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3e1e98-c360-4268-a517-75479ec6245c">
      <Terms xmlns="http://schemas.microsoft.com/office/infopath/2007/PartnerControls"/>
    </lcf76f155ced4ddcb4097134ff3c332f>
    <TaxCatchAll xmlns="f8430475-93aa-4006-b7e1-6f3f36d2c27e" xsi:nil="true"/>
  </documentManagement>
</p:properties>
</file>

<file path=customXml/itemProps1.xml><?xml version="1.0" encoding="utf-8"?>
<ds:datastoreItem xmlns:ds="http://schemas.openxmlformats.org/officeDocument/2006/customXml" ds:itemID="{C82DEEE0-72E3-4EE4-A7E8-E7CAC4652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d58d62-50ae-48d4-8e1f-0581b0dbb185"/>
    <ds:schemaRef ds:uri="bd3e1e98-c360-4268-a517-75479ec6245c"/>
    <ds:schemaRef ds:uri="f8430475-93aa-4006-b7e1-6f3f36d2c2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487B16-3C78-4367-A1C3-D4FD40BB0E2F}">
  <ds:schemaRefs>
    <ds:schemaRef ds:uri="http://schemas.microsoft.com/sharepoint/v3/contenttype/forms"/>
  </ds:schemaRefs>
</ds:datastoreItem>
</file>

<file path=customXml/itemProps3.xml><?xml version="1.0" encoding="utf-8"?>
<ds:datastoreItem xmlns:ds="http://schemas.openxmlformats.org/officeDocument/2006/customXml" ds:itemID="{F627FB5B-C363-4F50-87B3-7E36F4B12C7D}">
  <ds:schemaRefs>
    <ds:schemaRef ds:uri="http://purl.org/dc/elements/1.1/"/>
    <ds:schemaRef ds:uri="bd3e1e98-c360-4268-a517-75479ec6245c"/>
    <ds:schemaRef ds:uri="f8430475-93aa-4006-b7e1-6f3f36d2c27e"/>
    <ds:schemaRef ds:uri="http://schemas.microsoft.com/office/infopath/2007/PartnerControls"/>
    <ds:schemaRef ds:uri="http://purl.org/dc/terms/"/>
    <ds:schemaRef ds:uri="http://schemas.microsoft.com/office/2006/metadata/properties"/>
    <ds:schemaRef ds:uri="http://schemas.microsoft.com/office/2006/documentManagement/types"/>
    <ds:schemaRef ds:uri="54d58d62-50ae-48d4-8e1f-0581b0dbb185"/>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2026 Benefits Calculator</vt:lpstr>
      <vt:lpstr>Cafeteria by BU</vt:lpstr>
      <vt:lpstr>Premiums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Esmeralda Parker</cp:lastModifiedBy>
  <cp:revision/>
  <dcterms:created xsi:type="dcterms:W3CDTF">2024-07-31T19:14:04Z</dcterms:created>
  <dcterms:modified xsi:type="dcterms:W3CDTF">2025-11-06T17:52:01Z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0x0101002D0C646E068C9B478D1A85867758A98E</vt:lpwstr>
  </property>
  <property fmtid="{D5CDD505-2E9C-101B-9397-08002B2CF9AE}" pid="3" name="MediaServiceImageTags">
    <vt:lpwstr/>
  </property>
</Properties>
</file>